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1" activeTab="0"/>
  </bookViews>
  <sheets>
    <sheet name="časové ZC" sheetId="1" r:id="rId1"/>
  </sheets>
  <definedNames>
    <definedName name="_xlnm._FilterDatabase" localSheetId="0">'časové ZC'!$A$8:$L$37</definedName>
    <definedName name="_xlnm._FilterDatabase_1">'časové ZC'!$A$8:$L$37</definedName>
  </definedNames>
  <calcPr fullCalcOnLoad="1"/>
</workbook>
</file>

<file path=xl/sharedStrings.xml><?xml version="1.0" encoding="utf-8"?>
<sst xmlns="http://schemas.openxmlformats.org/spreadsheetml/2006/main" count="63" uniqueCount="55">
  <si>
    <t xml:space="preserve">PROFIL: </t>
  </si>
  <si>
    <t>Černý Most</t>
  </si>
  <si>
    <t>DRUH:</t>
  </si>
  <si>
    <t>B u s</t>
  </si>
  <si>
    <t>SMĚR:</t>
  </si>
  <si>
    <t>z centra</t>
  </si>
  <si>
    <t xml:space="preserve">Linky : </t>
  </si>
  <si>
    <t>221, 273, 303, 344, 353, 354</t>
  </si>
  <si>
    <t xml:space="preserve"> </t>
  </si>
  <si>
    <t>DATUM:</t>
  </si>
  <si>
    <t>středa 19. listopadu 2014</t>
  </si>
  <si>
    <t>OBDOBÍ:</t>
  </si>
  <si>
    <t>14:45 - 16:30</t>
  </si>
  <si>
    <t xml:space="preserve">POČASÍ: </t>
  </si>
  <si>
    <t>zataženo 9°C</t>
  </si>
  <si>
    <r>
      <t>Typ vozů:</t>
    </r>
    <r>
      <rPr>
        <sz val="11"/>
        <rFont val="Arial CE"/>
        <family val="2"/>
      </rPr>
      <t xml:space="preserve"> 1 - standard bus</t>
    </r>
  </si>
  <si>
    <t>linka</t>
  </si>
  <si>
    <t>poř.</t>
  </si>
  <si>
    <t>typ vozu</t>
  </si>
  <si>
    <t>příjezd</t>
  </si>
  <si>
    <t>výstup</t>
  </si>
  <si>
    <t>nástup</t>
  </si>
  <si>
    <t>odjezd</t>
  </si>
  <si>
    <t>čas odjezd</t>
  </si>
  <si>
    <t>nabídka</t>
  </si>
  <si>
    <t>poptávka maxprofil</t>
  </si>
  <si>
    <t>kontrola</t>
  </si>
  <si>
    <t>14:45</t>
  </si>
  <si>
    <t>14:50</t>
  </si>
  <si>
    <t>14:51</t>
  </si>
  <si>
    <t>15:00</t>
  </si>
  <si>
    <t>15:01</t>
  </si>
  <si>
    <t>15:07</t>
  </si>
  <si>
    <t>15:17</t>
  </si>
  <si>
    <t>15:19</t>
  </si>
  <si>
    <t>15:22</t>
  </si>
  <si>
    <t>15:23</t>
  </si>
  <si>
    <t>15:30</t>
  </si>
  <si>
    <t>15:35</t>
  </si>
  <si>
    <t>15:38</t>
  </si>
  <si>
    <t>?</t>
  </si>
  <si>
    <t>15:43</t>
  </si>
  <si>
    <t>15:45</t>
  </si>
  <si>
    <t>15:48</t>
  </si>
  <si>
    <t>15:50</t>
  </si>
  <si>
    <t>15:53</t>
  </si>
  <si>
    <t>15:59</t>
  </si>
  <si>
    <t>16:04</t>
  </si>
  <si>
    <t>16:08</t>
  </si>
  <si>
    <t>16:14</t>
  </si>
  <si>
    <t>16:19</t>
  </si>
  <si>
    <t>16:20</t>
  </si>
  <si>
    <t>16:23</t>
  </si>
  <si>
    <t>16:29</t>
  </si>
  <si>
    <t>suma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</si>
</sst>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0%"/>
    <numFmt numFmtId="168" formatCode="0.00"/>
  </numFmts>
  <fonts count="8">
    <font>
      <sz val="10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9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1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>
      <alignment/>
      <protection/>
    </xf>
    <xf numFmtId="167" fontId="1" fillId="0" borderId="0" xfId="20" applyNumberFormat="1" applyFill="1">
      <alignment/>
      <protection/>
    </xf>
    <xf numFmtId="164" fontId="2" fillId="0" borderId="0" xfId="20" applyFont="1" applyAlignment="1">
      <alignment horizontal="left"/>
      <protection/>
    </xf>
    <xf numFmtId="164" fontId="3" fillId="0" borderId="0" xfId="20" applyFont="1">
      <alignment/>
      <protection/>
    </xf>
    <xf numFmtId="164" fontId="1" fillId="0" borderId="0" xfId="20" applyAlignment="1">
      <alignment horizontal="right"/>
      <protection/>
    </xf>
    <xf numFmtId="164" fontId="1" fillId="0" borderId="0" xfId="20" applyFont="1" applyAlignment="1">
      <alignment horizontal="left"/>
      <protection/>
    </xf>
    <xf numFmtId="164" fontId="2" fillId="0" borderId="0" xfId="20" applyFont="1">
      <alignment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6" fontId="2" fillId="0" borderId="2" xfId="20" applyNumberFormat="1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5" fillId="0" borderId="0" xfId="20" applyFont="1" applyAlignment="1">
      <alignment horizontal="right" vertical="center" wrapText="1"/>
      <protection/>
    </xf>
    <xf numFmtId="168" fontId="1" fillId="0" borderId="0" xfId="20" applyNumberFormat="1">
      <alignment/>
      <protection/>
    </xf>
    <xf numFmtId="168" fontId="6" fillId="0" borderId="0" xfId="20" applyNumberFormat="1" applyFont="1" applyFill="1">
      <alignment/>
      <protection/>
    </xf>
    <xf numFmtId="167" fontId="5" fillId="0" borderId="0" xfId="19" applyFont="1" applyFill="1" applyBorder="1" applyAlignment="1" applyProtection="1">
      <alignment horizontal="center" vertical="top" textRotation="90" shrinkToFit="1"/>
      <protection/>
    </xf>
    <xf numFmtId="164" fontId="1" fillId="0" borderId="0" xfId="20" applyAlignment="1">
      <alignment vertical="center" wrapText="1"/>
      <protection/>
    </xf>
    <xf numFmtId="164" fontId="1" fillId="0" borderId="4" xfId="20" applyFont="1" applyBorder="1" applyAlignment="1">
      <alignment horizontal="center"/>
      <protection/>
    </xf>
    <xf numFmtId="164" fontId="1" fillId="0" borderId="4" xfId="20" applyFont="1" applyBorder="1" applyAlignment="1">
      <alignment horizontal="center" vertical="top" wrapText="1"/>
      <protection/>
    </xf>
    <xf numFmtId="166" fontId="1" fillId="0" borderId="4" xfId="20" applyNumberFormat="1" applyFont="1" applyBorder="1" applyAlignment="1">
      <alignment horizontal="center" vertical="center" wrapText="1"/>
      <protection/>
    </xf>
    <xf numFmtId="164" fontId="1" fillId="0" borderId="0" xfId="20" applyFont="1" applyBorder="1">
      <alignment/>
      <protection/>
    </xf>
    <xf numFmtId="167" fontId="5" fillId="0" borderId="5" xfId="20" applyNumberFormat="1" applyFont="1" applyFill="1" applyBorder="1">
      <alignment/>
      <protection/>
    </xf>
    <xf numFmtId="167" fontId="5" fillId="2" borderId="5" xfId="20" applyNumberFormat="1" applyFont="1" applyFill="1" applyBorder="1">
      <alignment/>
      <protection/>
    </xf>
    <xf numFmtId="167" fontId="5" fillId="3" borderId="5" xfId="20" applyNumberFormat="1" applyFont="1" applyFill="1" applyBorder="1">
      <alignment/>
      <protection/>
    </xf>
    <xf numFmtId="168" fontId="2" fillId="0" borderId="0" xfId="20" applyNumberFormat="1" applyFont="1">
      <alignment/>
      <protection/>
    </xf>
    <xf numFmtId="164" fontId="2" fillId="0" borderId="4" xfId="20" applyFont="1" applyBorder="1" applyAlignment="1">
      <alignment horizontal="center"/>
      <protection/>
    </xf>
    <xf numFmtId="164" fontId="2" fillId="0" borderId="4" xfId="20" applyFont="1" applyBorder="1">
      <alignment/>
      <protection/>
    </xf>
    <xf numFmtId="164" fontId="2" fillId="0" borderId="4" xfId="20" applyFont="1" applyBorder="1" applyAlignment="1">
      <alignment horizontal="center" vertical="top" wrapText="1"/>
      <protection/>
    </xf>
    <xf numFmtId="167" fontId="7" fillId="0" borderId="6" xfId="20" applyNumberFormat="1" applyFont="1" applyFill="1" applyBorder="1">
      <alignment/>
      <protection/>
    </xf>
    <xf numFmtId="167" fontId="5" fillId="2" borderId="7" xfId="20" applyNumberFormat="1" applyFont="1" applyFill="1" applyBorder="1">
      <alignment/>
      <protection/>
    </xf>
    <xf numFmtId="167" fontId="5" fillId="3" borderId="7" xfId="20" applyNumberFormat="1" applyFont="1" applyFill="1" applyBorder="1">
      <alignment/>
      <protection/>
    </xf>
    <xf numFmtId="167" fontId="5" fillId="3" borderId="8" xfId="20" applyNumberFormat="1" applyFont="1" applyFill="1" applyBorder="1">
      <alignment/>
      <protection/>
    </xf>
    <xf numFmtId="164" fontId="1" fillId="0" borderId="0" xfId="20" applyFill="1" applyBorder="1">
      <alignment/>
      <protection/>
    </xf>
    <xf numFmtId="164" fontId="1" fillId="0" borderId="0" xfId="20" applyFont="1" applyBorder="1" applyAlignment="1">
      <alignment horizontal="center" vertical="top" wrapText="1"/>
      <protection/>
    </xf>
    <xf numFmtId="164" fontId="1" fillId="0" borderId="0" xfId="20" applyBorder="1">
      <alignment/>
      <protection/>
    </xf>
    <xf numFmtId="164" fontId="1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7" fontId="7" fillId="0" borderId="0" xfId="20" applyNumberFormat="1" applyFont="1" applyFill="1" applyBorder="1">
      <alignment/>
      <protection/>
    </xf>
    <xf numFmtId="167" fontId="5" fillId="0" borderId="0" xfId="20" applyNumberFormat="1" applyFont="1" applyFill="1" applyBorder="1">
      <alignment/>
      <protection/>
    </xf>
    <xf numFmtId="168" fontId="1" fillId="0" borderId="0" xfId="20" applyNumberFormat="1" applyFont="1" applyBorder="1" applyAlignment="1">
      <alignment horizontal="center" vertical="top" wrapText="1"/>
      <protection/>
    </xf>
    <xf numFmtId="167" fontId="1" fillId="0" borderId="0" xfId="20" applyNumberFormat="1" applyFill="1" applyBorder="1">
      <alignment/>
      <protection/>
    </xf>
    <xf numFmtId="166" fontId="1" fillId="0" borderId="0" xfId="20" applyNumberForma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2">
    <dxf>
      <font>
        <b val="0"/>
        <color rgb="FFFFFFC0"/>
      </font>
      <fill>
        <patternFill patternType="solid">
          <fgColor rgb="FF993300"/>
          <bgColor rgb="FFFF0000"/>
        </patternFill>
      </fill>
      <border/>
    </dxf>
    <dxf>
      <font>
        <b val="0"/>
        <color rgb="FFFFFFC0"/>
      </font>
      <fill>
        <patternFill patternType="solid">
          <fgColor rgb="FF0066CC"/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45"/>
  <sheetViews>
    <sheetView showGridLines="0" tabSelected="1" workbookViewId="0" topLeftCell="A25">
      <selection activeCell="F38" sqref="F38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6.8515625" style="1" customWidth="1"/>
    <col min="4" max="4" width="8.28125" style="1" customWidth="1"/>
    <col min="5" max="7" width="7.7109375" style="1" customWidth="1"/>
    <col min="8" max="8" width="9.00390625" style="2" customWidth="1"/>
    <col min="9" max="10" width="9.00390625" style="1" customWidth="1"/>
    <col min="11" max="12" width="0" style="1" hidden="1" customWidth="1"/>
    <col min="13" max="13" width="2.00390625" style="1" customWidth="1"/>
    <col min="14" max="14" width="5.28125" style="3" customWidth="1"/>
    <col min="15" max="44" width="2.00390625" style="1" customWidth="1"/>
    <col min="45" max="16384" width="9.421875" style="1" customWidth="1"/>
  </cols>
  <sheetData>
    <row r="1" spans="1:11" ht="12.75">
      <c r="A1" s="4" t="s">
        <v>0</v>
      </c>
      <c r="C1" s="5" t="s">
        <v>1</v>
      </c>
      <c r="H1" s="6"/>
      <c r="I1" s="6" t="s">
        <v>2</v>
      </c>
      <c r="J1" s="2" t="s">
        <v>3</v>
      </c>
      <c r="K1" s="2"/>
    </row>
    <row r="2" spans="1:11" ht="12.75">
      <c r="A2" s="7" t="s">
        <v>4</v>
      </c>
      <c r="C2" s="1" t="s">
        <v>5</v>
      </c>
      <c r="H2" s="6"/>
      <c r="I2" s="6" t="s">
        <v>6</v>
      </c>
      <c r="J2" s="7" t="s">
        <v>7</v>
      </c>
      <c r="K2" s="7"/>
    </row>
    <row r="3" spans="1:8" ht="12.75">
      <c r="A3" s="7"/>
      <c r="H3" s="2" t="s">
        <v>8</v>
      </c>
    </row>
    <row r="4" spans="1:17" ht="12.75">
      <c r="A4" s="7" t="s">
        <v>9</v>
      </c>
      <c r="C4" s="1" t="s">
        <v>10</v>
      </c>
      <c r="H4" s="6" t="s">
        <v>11</v>
      </c>
      <c r="I4" s="1" t="s">
        <v>12</v>
      </c>
      <c r="N4" s="3" t="s">
        <v>13</v>
      </c>
      <c r="Q4" s="1" t="s">
        <v>14</v>
      </c>
    </row>
    <row r="6" ht="12.75">
      <c r="A6" s="8" t="s">
        <v>15</v>
      </c>
    </row>
    <row r="8" spans="1:44" s="17" customFormat="1" ht="12.75">
      <c r="A8" s="9" t="s">
        <v>16</v>
      </c>
      <c r="B8" s="10" t="s">
        <v>17</v>
      </c>
      <c r="C8" s="10" t="s">
        <v>18</v>
      </c>
      <c r="D8" s="10" t="s">
        <v>19</v>
      </c>
      <c r="E8" s="10" t="s">
        <v>20</v>
      </c>
      <c r="F8" s="10" t="s">
        <v>21</v>
      </c>
      <c r="G8" s="10" t="s">
        <v>22</v>
      </c>
      <c r="H8" s="11" t="s">
        <v>23</v>
      </c>
      <c r="I8" s="10" t="s">
        <v>24</v>
      </c>
      <c r="J8" s="12" t="s">
        <v>25</v>
      </c>
      <c r="K8" s="13" t="s">
        <v>26</v>
      </c>
      <c r="L8" s="13" t="s">
        <v>26</v>
      </c>
      <c r="M8" s="14"/>
      <c r="N8" s="15">
        <v>0.05</v>
      </c>
      <c r="O8" s="16">
        <v>0.05</v>
      </c>
      <c r="P8" s="16">
        <f>O8+$N8</f>
        <v>0.1</v>
      </c>
      <c r="Q8" s="16">
        <f>P8+$N8</f>
        <v>0.15000000000000002</v>
      </c>
      <c r="R8" s="16">
        <f>Q8+$N8</f>
        <v>0.2</v>
      </c>
      <c r="S8" s="16">
        <f>R8+$N8</f>
        <v>0.25</v>
      </c>
      <c r="T8" s="16">
        <f>S8+$N8</f>
        <v>0.3</v>
      </c>
      <c r="U8" s="16">
        <f>T8+$N8</f>
        <v>0.35</v>
      </c>
      <c r="V8" s="16">
        <f>U8+$N8</f>
        <v>0.39999999999999997</v>
      </c>
      <c r="W8" s="16">
        <f>V8+$N8</f>
        <v>0.44999999999999996</v>
      </c>
      <c r="X8" s="16">
        <f>W8+$N8</f>
        <v>0.49999999999999994</v>
      </c>
      <c r="Y8" s="16">
        <f>X8+$N8</f>
        <v>0.5499999999999999</v>
      </c>
      <c r="Z8" s="16">
        <f>Y8+$N8</f>
        <v>0.6</v>
      </c>
      <c r="AA8" s="16">
        <f>Z8+$N8</f>
        <v>0.65</v>
      </c>
      <c r="AB8" s="16">
        <f>AA8+$N8</f>
        <v>0.7000000000000001</v>
      </c>
      <c r="AC8" s="16">
        <f>AB8+$N8</f>
        <v>0.7500000000000001</v>
      </c>
      <c r="AD8" s="16">
        <f>AC8+$N8</f>
        <v>0.8000000000000002</v>
      </c>
      <c r="AE8" s="16">
        <f>AD8+$N8</f>
        <v>0.8500000000000002</v>
      </c>
      <c r="AF8" s="16">
        <f>AE8+$N8</f>
        <v>0.9000000000000002</v>
      </c>
      <c r="AG8" s="16">
        <f>AF8+$N8</f>
        <v>0.9500000000000003</v>
      </c>
      <c r="AH8" s="16">
        <f>AG8+$N8</f>
        <v>1.0000000000000002</v>
      </c>
      <c r="AI8" s="16">
        <f>AH8+$N8</f>
        <v>1.0500000000000003</v>
      </c>
      <c r="AJ8" s="16">
        <f>AI8+$N8</f>
        <v>1.1000000000000003</v>
      </c>
      <c r="AK8" s="16">
        <f>AJ8+$N8</f>
        <v>1.1500000000000004</v>
      </c>
      <c r="AL8" s="16">
        <f>AK8+$N8</f>
        <v>1.2000000000000004</v>
      </c>
      <c r="AM8" s="16">
        <f>AL8+$N8</f>
        <v>1.2500000000000004</v>
      </c>
      <c r="AN8" s="16">
        <f>AM8+$N8</f>
        <v>1.3000000000000005</v>
      </c>
      <c r="AO8" s="16">
        <f>AN8+$N8</f>
        <v>1.3500000000000005</v>
      </c>
      <c r="AP8" s="16">
        <f>AO8+$N8</f>
        <v>1.4000000000000006</v>
      </c>
      <c r="AQ8" s="16">
        <f>AP8+$N8</f>
        <v>1.4500000000000006</v>
      </c>
      <c r="AR8" s="16">
        <f>AQ8+$N8</f>
        <v>1.5000000000000007</v>
      </c>
    </row>
    <row r="9" spans="1:44" s="17" customFormat="1" ht="12.75">
      <c r="A9" s="18">
        <v>221</v>
      </c>
      <c r="B9" s="18">
        <v>2</v>
      </c>
      <c r="C9" s="19">
        <v>1</v>
      </c>
      <c r="D9" s="19">
        <v>0</v>
      </c>
      <c r="E9" s="19">
        <v>0</v>
      </c>
      <c r="F9" s="18">
        <v>23</v>
      </c>
      <c r="G9" s="18">
        <v>23</v>
      </c>
      <c r="H9" s="20" t="s">
        <v>27</v>
      </c>
      <c r="I9" s="19">
        <f>IF(C9=1,60,IF(C9=4,90,IF(C9=5,90,IF(C9=6,30,IF(C9=7,70,IF(C9=8,140,IF(C9=9,130,140)))))))</f>
        <v>60</v>
      </c>
      <c r="J9" s="19">
        <f>MAX(D9,G9)</f>
        <v>23</v>
      </c>
      <c r="K9" s="21">
        <f>D9-E9+F9</f>
        <v>23</v>
      </c>
      <c r="L9" s="17">
        <f>IF(K9-G9=0,0,"chyba")</f>
        <v>0</v>
      </c>
      <c r="M9" s="14"/>
      <c r="N9" s="22">
        <f>J9/I9</f>
        <v>0.38333333333333336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  <c r="AJ9" s="24"/>
      <c r="AK9" s="24"/>
      <c r="AL9" s="24"/>
      <c r="AM9" s="24"/>
      <c r="AN9" s="24"/>
      <c r="AO9" s="24"/>
      <c r="AP9" s="24"/>
      <c r="AQ9" s="24"/>
      <c r="AR9" s="24"/>
    </row>
    <row r="10" spans="1:44" s="17" customFormat="1" ht="12.75">
      <c r="A10" s="18">
        <v>303</v>
      </c>
      <c r="B10" s="19">
        <v>13</v>
      </c>
      <c r="C10" s="19">
        <v>1</v>
      </c>
      <c r="D10" s="19">
        <v>0</v>
      </c>
      <c r="E10" s="19">
        <v>0</v>
      </c>
      <c r="F10" s="18">
        <v>20</v>
      </c>
      <c r="G10" s="18">
        <v>20</v>
      </c>
      <c r="H10" s="20" t="s">
        <v>28</v>
      </c>
      <c r="I10" s="19">
        <f>IF(C10=1,60,IF(C10=4,90,IF(C10=5,90,IF(C10=6,30,IF(C10=7,70,IF(C10=8,140,IF(C10=9,130,140)))))))</f>
        <v>60</v>
      </c>
      <c r="J10" s="19">
        <f>MAX(D10,G10)</f>
        <v>20</v>
      </c>
      <c r="K10" s="21">
        <f>D10-E10+F10</f>
        <v>20</v>
      </c>
      <c r="L10" s="17">
        <f>IF(K10-G10=0,0,"chyba")</f>
        <v>0</v>
      </c>
      <c r="M10" s="14"/>
      <c r="N10" s="22">
        <f>J10/I10</f>
        <v>0.3333333333333333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  <c r="AJ10" s="24"/>
      <c r="AK10" s="24"/>
      <c r="AL10" s="24"/>
      <c r="AM10" s="24"/>
      <c r="AN10" s="24"/>
      <c r="AO10" s="24"/>
      <c r="AP10" s="24"/>
      <c r="AQ10" s="24"/>
      <c r="AR10" s="24"/>
    </row>
    <row r="11" spans="1:44" s="17" customFormat="1" ht="12.75">
      <c r="A11" s="18">
        <v>273</v>
      </c>
      <c r="B11" s="19">
        <v>3</v>
      </c>
      <c r="C11" s="19">
        <v>1</v>
      </c>
      <c r="D11" s="19">
        <v>0</v>
      </c>
      <c r="E11" s="19">
        <v>0</v>
      </c>
      <c r="F11" s="18">
        <v>26</v>
      </c>
      <c r="G11" s="18">
        <v>26</v>
      </c>
      <c r="H11" s="20" t="s">
        <v>28</v>
      </c>
      <c r="I11" s="19">
        <f>IF(C11=1,60,IF(C11=4,90,IF(C11=5,90,IF(C11=6,30,IF(C11=7,70,IF(C11=8,140,IF(C11=9,130,140)))))))</f>
        <v>60</v>
      </c>
      <c r="J11" s="19">
        <f>MAX(D11,G11)</f>
        <v>26</v>
      </c>
      <c r="K11" s="21">
        <f>D11-E11+F11</f>
        <v>26</v>
      </c>
      <c r="L11" s="17">
        <f>IF(K11-G11=0,0,"chyba")</f>
        <v>0</v>
      </c>
      <c r="M11" s="14"/>
      <c r="N11" s="22">
        <f>J11/I11</f>
        <v>0.43333333333333335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44" s="17" customFormat="1" ht="12.75">
      <c r="A12" s="18">
        <v>354</v>
      </c>
      <c r="B12" s="19">
        <v>1</v>
      </c>
      <c r="C12" s="19">
        <v>1</v>
      </c>
      <c r="D12" s="19">
        <v>0</v>
      </c>
      <c r="E12" s="19">
        <v>0</v>
      </c>
      <c r="F12" s="18">
        <v>16</v>
      </c>
      <c r="G12" s="18">
        <v>16</v>
      </c>
      <c r="H12" s="20" t="s">
        <v>29</v>
      </c>
      <c r="I12" s="19">
        <f>IF(C12=1,60,IF(C12=4,90,IF(C12=5,90,IF(C12=6,30,IF(C12=7,70,IF(C12=8,140,IF(C12=9,130,140)))))))</f>
        <v>60</v>
      </c>
      <c r="J12" s="19">
        <f>MAX(D12,G12)</f>
        <v>16</v>
      </c>
      <c r="K12" s="21">
        <f>D12-E12+F12</f>
        <v>16</v>
      </c>
      <c r="L12" s="17">
        <f>IF(K12-G12=0,0,"chyba")</f>
        <v>0</v>
      </c>
      <c r="M12" s="14"/>
      <c r="N12" s="22">
        <f>J12/I12</f>
        <v>0.26666666666666666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  <c r="AJ12" s="24"/>
      <c r="AK12" s="24"/>
      <c r="AL12" s="24"/>
      <c r="AM12" s="24"/>
      <c r="AN12" s="24"/>
      <c r="AO12" s="24"/>
      <c r="AP12" s="24"/>
      <c r="AQ12" s="24"/>
      <c r="AR12" s="24"/>
    </row>
    <row r="13" spans="1:44" s="17" customFormat="1" ht="12.75">
      <c r="A13" s="18">
        <v>353</v>
      </c>
      <c r="B13" s="19">
        <v>12</v>
      </c>
      <c r="C13" s="19">
        <v>1</v>
      </c>
      <c r="D13" s="19">
        <v>0</v>
      </c>
      <c r="E13" s="19">
        <v>0</v>
      </c>
      <c r="F13" s="18">
        <v>11</v>
      </c>
      <c r="G13" s="18">
        <v>11</v>
      </c>
      <c r="H13" s="20" t="s">
        <v>30</v>
      </c>
      <c r="I13" s="19">
        <f>IF(C13=1,60,IF(C13=4,90,IF(C13=5,90,IF(C13=6,30,IF(C13=7,70,IF(C13=8,140,IF(C13=9,130,140)))))))</f>
        <v>60</v>
      </c>
      <c r="J13" s="19">
        <f>MAX(D13,G13)</f>
        <v>11</v>
      </c>
      <c r="K13" s="21">
        <f>D13-E13+F13</f>
        <v>11</v>
      </c>
      <c r="L13" s="17">
        <f>IF(K13-G13=0,0,"chyba")</f>
        <v>0</v>
      </c>
      <c r="M13" s="14"/>
      <c r="N13" s="22">
        <f>J13/I13</f>
        <v>0.18333333333333332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44" s="17" customFormat="1" ht="12.75">
      <c r="A14" s="18">
        <v>344</v>
      </c>
      <c r="B14" s="19">
        <v>5</v>
      </c>
      <c r="C14" s="19">
        <v>1</v>
      </c>
      <c r="D14" s="19">
        <v>0</v>
      </c>
      <c r="E14" s="19">
        <v>0</v>
      </c>
      <c r="F14" s="18">
        <v>24</v>
      </c>
      <c r="G14" s="18">
        <v>24</v>
      </c>
      <c r="H14" s="20" t="s">
        <v>31</v>
      </c>
      <c r="I14" s="19">
        <f>IF(C14=1,60,IF(C14=4,90,IF(C14=5,90,IF(C14=6,30,IF(C14=7,70,IF(C14=8,140,IF(C14=9,130,140)))))))</f>
        <v>60</v>
      </c>
      <c r="J14" s="19">
        <f>MAX(D14,G14)</f>
        <v>24</v>
      </c>
      <c r="K14" s="21">
        <f>D14-E14+F14</f>
        <v>24</v>
      </c>
      <c r="L14" s="17">
        <f>IF(K14-G14=0,0,"chyba")</f>
        <v>0</v>
      </c>
      <c r="M14" s="14"/>
      <c r="N14" s="22">
        <f>J14/I14</f>
        <v>0.4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/>
      <c r="AJ14" s="24"/>
      <c r="AK14" s="24"/>
      <c r="AL14" s="24"/>
      <c r="AM14" s="24"/>
      <c r="AN14" s="24"/>
      <c r="AO14" s="24"/>
      <c r="AP14" s="24"/>
      <c r="AQ14" s="24"/>
      <c r="AR14" s="24"/>
    </row>
    <row r="15" spans="1:44" s="17" customFormat="1" ht="12.75">
      <c r="A15" s="18">
        <v>273</v>
      </c>
      <c r="B15" s="19">
        <v>2</v>
      </c>
      <c r="C15" s="19">
        <v>1</v>
      </c>
      <c r="D15" s="19">
        <v>0</v>
      </c>
      <c r="E15" s="19">
        <v>0</v>
      </c>
      <c r="F15" s="18">
        <v>18</v>
      </c>
      <c r="G15" s="18">
        <v>18</v>
      </c>
      <c r="H15" s="20" t="s">
        <v>31</v>
      </c>
      <c r="I15" s="19">
        <f>IF(C15=1,60,IF(C15=4,90,IF(C15=5,90,IF(C15=6,30,IF(C15=7,70,IF(C15=8,140,IF(C15=9,130,140)))))))</f>
        <v>60</v>
      </c>
      <c r="J15" s="19">
        <f>MAX(D15,G15)</f>
        <v>18</v>
      </c>
      <c r="K15" s="21">
        <f>D15-E15+F15</f>
        <v>18</v>
      </c>
      <c r="L15" s="17">
        <f>IF(K15-G15=0,0,"chyba")</f>
        <v>0</v>
      </c>
      <c r="M15" s="14"/>
      <c r="N15" s="22">
        <f>J15/I15</f>
        <v>0.3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/>
      <c r="AJ15" s="24"/>
      <c r="AK15" s="24"/>
      <c r="AL15" s="24"/>
      <c r="AM15" s="24"/>
      <c r="AN15" s="24"/>
      <c r="AO15" s="24"/>
      <c r="AP15" s="24"/>
      <c r="AQ15" s="24"/>
      <c r="AR15" s="24"/>
    </row>
    <row r="16" spans="1:44" s="17" customFormat="1" ht="12.75">
      <c r="A16" s="18">
        <v>273</v>
      </c>
      <c r="B16" s="19">
        <v>6</v>
      </c>
      <c r="C16" s="19">
        <v>1</v>
      </c>
      <c r="D16" s="19">
        <v>0</v>
      </c>
      <c r="E16" s="19">
        <v>0</v>
      </c>
      <c r="F16" s="18">
        <v>25</v>
      </c>
      <c r="G16" s="18">
        <v>25</v>
      </c>
      <c r="H16" s="20" t="s">
        <v>32</v>
      </c>
      <c r="I16" s="19">
        <f>IF(C16=1,60,IF(C16=4,90,IF(C16=5,90,IF(C16=6,30,IF(C16=7,70,IF(C16=8,140,IF(C16=9,130,140)))))))</f>
        <v>60</v>
      </c>
      <c r="J16" s="19">
        <f>MAX(D16,G16)</f>
        <v>25</v>
      </c>
      <c r="K16" s="21">
        <f>D16-E16+F16</f>
        <v>25</v>
      </c>
      <c r="L16" s="17">
        <f>IF(K16-G16=0,0,"chyba")</f>
        <v>0</v>
      </c>
      <c r="M16" s="25"/>
      <c r="N16" s="22">
        <f>J16/I16</f>
        <v>0.4166666666666667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s="17" customFormat="1" ht="12.75">
      <c r="A17" s="18">
        <v>273</v>
      </c>
      <c r="B17" s="19">
        <v>1</v>
      </c>
      <c r="C17" s="19">
        <v>1</v>
      </c>
      <c r="D17" s="19">
        <v>0</v>
      </c>
      <c r="E17" s="19">
        <v>0</v>
      </c>
      <c r="F17" s="18">
        <v>30</v>
      </c>
      <c r="G17" s="18">
        <v>30</v>
      </c>
      <c r="H17" s="20" t="s">
        <v>33</v>
      </c>
      <c r="I17" s="19">
        <f>IF(C17=1,60,IF(C17=4,90,IF(C17=5,90,IF(C17=6,30,IF(C17=7,70,IF(C17=8,140,IF(C17=9,130,140)))))))</f>
        <v>60</v>
      </c>
      <c r="J17" s="19">
        <f>MAX(D17,G17)</f>
        <v>30</v>
      </c>
      <c r="K17" s="21">
        <f>D17-E17+F17</f>
        <v>30</v>
      </c>
      <c r="L17" s="17">
        <f>IF(K17-G17=0,0,"chyba")</f>
        <v>0</v>
      </c>
      <c r="M17" s="14"/>
      <c r="N17" s="22">
        <f>J17/I17</f>
        <v>0.5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44" s="17" customFormat="1" ht="12.75">
      <c r="A18" s="18">
        <v>303</v>
      </c>
      <c r="B18" s="19">
        <v>8</v>
      </c>
      <c r="C18" s="19">
        <v>1</v>
      </c>
      <c r="D18" s="19">
        <v>0</v>
      </c>
      <c r="E18" s="19">
        <v>0</v>
      </c>
      <c r="F18" s="18">
        <v>28</v>
      </c>
      <c r="G18" s="18">
        <v>28</v>
      </c>
      <c r="H18" s="20" t="s">
        <v>34</v>
      </c>
      <c r="I18" s="19">
        <f>IF(C18=1,60,IF(C18=4,90,IF(C18=5,90,IF(C18=6,30,IF(C18=7,70,IF(C18=8,140,IF(C18=9,130,140)))))))</f>
        <v>60</v>
      </c>
      <c r="J18" s="19">
        <f>MAX(D18,G18)</f>
        <v>28</v>
      </c>
      <c r="K18" s="21">
        <f>D18-E18+F18</f>
        <v>28</v>
      </c>
      <c r="L18" s="17">
        <f>IF(K18-G18=0,0,"chyba")</f>
        <v>0</v>
      </c>
      <c r="M18" s="14"/>
      <c r="N18" s="22">
        <f>J18/I18</f>
        <v>0.4666666666666667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4"/>
      <c r="AJ18" s="24"/>
      <c r="AK18" s="24"/>
      <c r="AL18" s="24"/>
      <c r="AM18" s="24"/>
      <c r="AN18" s="24"/>
      <c r="AO18" s="24"/>
      <c r="AP18" s="24"/>
      <c r="AQ18" s="24"/>
      <c r="AR18" s="24"/>
    </row>
    <row r="19" spans="1:44" s="17" customFormat="1" ht="12.75">
      <c r="A19" s="18">
        <v>354</v>
      </c>
      <c r="B19" s="19">
        <v>18</v>
      </c>
      <c r="C19" s="19">
        <v>1</v>
      </c>
      <c r="D19" s="19">
        <v>0</v>
      </c>
      <c r="E19" s="19">
        <v>0</v>
      </c>
      <c r="F19" s="18">
        <v>10</v>
      </c>
      <c r="G19" s="18">
        <v>10</v>
      </c>
      <c r="H19" s="20" t="s">
        <v>35</v>
      </c>
      <c r="I19" s="19">
        <f>IF(C19=1,60,IF(C19=4,90,IF(C19=5,90,IF(C19=6,30,IF(C19=7,70,IF(C19=8,140,IF(C19=9,130,140)))))))</f>
        <v>60</v>
      </c>
      <c r="J19" s="19">
        <f>MAX(D19,G19)</f>
        <v>10</v>
      </c>
      <c r="K19" s="21">
        <f>D19-E19+F19</f>
        <v>10</v>
      </c>
      <c r="L19" s="17">
        <f>IF(K19-G19=0,0,"chyba")</f>
        <v>0</v>
      </c>
      <c r="M19" s="14"/>
      <c r="N19" s="22">
        <f>J19/I19</f>
        <v>0.16666666666666666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4"/>
      <c r="AJ19" s="24"/>
      <c r="AK19" s="24"/>
      <c r="AL19" s="24"/>
      <c r="AM19" s="24"/>
      <c r="AN19" s="24"/>
      <c r="AO19" s="24"/>
      <c r="AP19" s="24"/>
      <c r="AQ19" s="24"/>
      <c r="AR19" s="24"/>
    </row>
    <row r="20" spans="1:44" s="17" customFormat="1" ht="12.75">
      <c r="A20" s="18">
        <v>273</v>
      </c>
      <c r="B20" s="19">
        <v>4</v>
      </c>
      <c r="C20" s="19">
        <v>1</v>
      </c>
      <c r="D20" s="19">
        <v>0</v>
      </c>
      <c r="E20" s="19">
        <v>0</v>
      </c>
      <c r="F20" s="18">
        <v>7</v>
      </c>
      <c r="G20" s="18">
        <v>7</v>
      </c>
      <c r="H20" s="20" t="s">
        <v>36</v>
      </c>
      <c r="I20" s="19">
        <f>IF(C20=1,60,IF(C20=4,90,IF(C20=5,90,IF(C20=6,30,IF(C20=7,70,IF(C20=8,140,IF(C20=9,130,140)))))))</f>
        <v>60</v>
      </c>
      <c r="J20" s="19">
        <f>MAX(D20,G20)</f>
        <v>7</v>
      </c>
      <c r="K20" s="21">
        <f>D20-E20+F20</f>
        <v>7</v>
      </c>
      <c r="L20" s="17">
        <f>IF(K20-G20=0,0,"chyba")</f>
        <v>0</v>
      </c>
      <c r="M20" s="14"/>
      <c r="N20" s="22">
        <f>J20/I20</f>
        <v>0.11666666666666667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  <c r="AJ20" s="24"/>
      <c r="AK20" s="24"/>
      <c r="AL20" s="24"/>
      <c r="AM20" s="24"/>
      <c r="AN20" s="24"/>
      <c r="AO20" s="24"/>
      <c r="AP20" s="24"/>
      <c r="AQ20" s="24"/>
      <c r="AR20" s="24"/>
    </row>
    <row r="21" spans="1:44" s="17" customFormat="1" ht="12.75">
      <c r="A21" s="18">
        <v>353</v>
      </c>
      <c r="B21" s="19">
        <v>13</v>
      </c>
      <c r="C21" s="19">
        <v>1</v>
      </c>
      <c r="D21" s="19">
        <v>0</v>
      </c>
      <c r="E21" s="19">
        <v>0</v>
      </c>
      <c r="F21" s="18">
        <v>25</v>
      </c>
      <c r="G21" s="18">
        <v>25</v>
      </c>
      <c r="H21" s="20" t="s">
        <v>37</v>
      </c>
      <c r="I21" s="19">
        <f>IF(C21=1,60,IF(C21=4,90,IF(C21=5,90,IF(C21=6,30,IF(C21=7,70,IF(C21=8,140,IF(C21=9,130,140)))))))</f>
        <v>60</v>
      </c>
      <c r="J21" s="19">
        <f>MAX(D21,G21)</f>
        <v>25</v>
      </c>
      <c r="K21" s="21">
        <f>D21-E21+F21</f>
        <v>25</v>
      </c>
      <c r="L21" s="17">
        <f>IF(K21-G21=0,0,"chyba")</f>
        <v>0</v>
      </c>
      <c r="M21" s="14"/>
      <c r="N21" s="22">
        <f>J21/I21</f>
        <v>0.4166666666666667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spans="1:44" s="17" customFormat="1" ht="12.75">
      <c r="A22" s="18">
        <v>273</v>
      </c>
      <c r="B22" s="19">
        <v>5</v>
      </c>
      <c r="C22" s="19">
        <v>1</v>
      </c>
      <c r="D22" s="19">
        <v>0</v>
      </c>
      <c r="E22" s="19">
        <v>0</v>
      </c>
      <c r="F22" s="18">
        <v>22</v>
      </c>
      <c r="G22" s="18">
        <v>22</v>
      </c>
      <c r="H22" s="20" t="s">
        <v>37</v>
      </c>
      <c r="I22" s="19">
        <f>IF(C22=1,60,IF(C22=4,90,IF(C22=5,90,IF(C22=6,30,IF(C22=7,70,IF(C22=8,140,IF(C22=9,130,140)))))))</f>
        <v>60</v>
      </c>
      <c r="J22" s="19">
        <f>MAX(D22,G22)</f>
        <v>22</v>
      </c>
      <c r="K22" s="21">
        <f>D22-E22+F22</f>
        <v>22</v>
      </c>
      <c r="L22" s="17">
        <f>IF(K22-G22=0,0,"chyba")</f>
        <v>0</v>
      </c>
      <c r="M22" s="14"/>
      <c r="N22" s="22">
        <f>J22/I22</f>
        <v>0.36666666666666664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  <row r="23" spans="1:44" s="17" customFormat="1" ht="12.75">
      <c r="A23" s="18">
        <v>344</v>
      </c>
      <c r="B23" s="19">
        <v>1</v>
      </c>
      <c r="C23" s="19">
        <v>1</v>
      </c>
      <c r="D23" s="19">
        <v>0</v>
      </c>
      <c r="E23" s="19">
        <v>0</v>
      </c>
      <c r="F23" s="18">
        <v>52</v>
      </c>
      <c r="G23" s="18">
        <v>52</v>
      </c>
      <c r="H23" s="20" t="s">
        <v>38</v>
      </c>
      <c r="I23" s="19">
        <f>IF(C23=1,60,IF(C23=4,90,IF(C23=5,90,IF(C23=6,30,IF(C23=7,70,IF(C23=8,140,IF(C23=9,130,140)))))))</f>
        <v>60</v>
      </c>
      <c r="J23" s="19">
        <f>MAX(D23,G23)</f>
        <v>52</v>
      </c>
      <c r="K23" s="21">
        <f>D23-E23+F23</f>
        <v>52</v>
      </c>
      <c r="L23" s="17">
        <f>IF(K23-G23=0,0,"chyba")</f>
        <v>0</v>
      </c>
      <c r="M23" s="14"/>
      <c r="N23" s="22">
        <f>J23/I23</f>
        <v>0.8666666666666667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44" s="17" customFormat="1" ht="12.75">
      <c r="A24" s="18">
        <v>273</v>
      </c>
      <c r="B24" s="19">
        <v>2</v>
      </c>
      <c r="C24" s="19">
        <v>1</v>
      </c>
      <c r="D24" s="19">
        <v>0</v>
      </c>
      <c r="E24" s="19">
        <v>0</v>
      </c>
      <c r="F24" s="18">
        <v>27</v>
      </c>
      <c r="G24" s="18">
        <v>27</v>
      </c>
      <c r="H24" s="20" t="s">
        <v>39</v>
      </c>
      <c r="I24" s="19">
        <f>IF(C24=1,60,IF(C24=4,90,IF(C24=5,90,IF(C24=6,30,IF(C24=7,70,IF(C24=8,140,IF(C24=9,130,140)))))))</f>
        <v>60</v>
      </c>
      <c r="J24" s="19">
        <f>MAX(D24,G24)</f>
        <v>27</v>
      </c>
      <c r="K24" s="21">
        <f>D24-E24+F24</f>
        <v>27</v>
      </c>
      <c r="L24" s="17">
        <f>IF(K24-G24=0,0,"chyba")</f>
        <v>0</v>
      </c>
      <c r="M24" s="14"/>
      <c r="N24" s="22">
        <f>J24/I24</f>
        <v>0.45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44" s="17" customFormat="1" ht="12.75">
      <c r="A25" s="18">
        <v>221</v>
      </c>
      <c r="B25" s="19" t="s">
        <v>40</v>
      </c>
      <c r="C25" s="19">
        <v>1</v>
      </c>
      <c r="D25" s="19">
        <v>0</v>
      </c>
      <c r="E25" s="19">
        <v>0</v>
      </c>
      <c r="F25" s="18">
        <v>13</v>
      </c>
      <c r="G25" s="18">
        <v>13</v>
      </c>
      <c r="H25" s="20" t="s">
        <v>41</v>
      </c>
      <c r="I25" s="19">
        <f>IF(C25=1,60,IF(C25=4,90,IF(C25=5,90,IF(C25=6,30,IF(C25=7,70,IF(C25=8,140,IF(C25=9,130,140)))))))</f>
        <v>60</v>
      </c>
      <c r="J25" s="19">
        <f>MAX(D25,G25)</f>
        <v>13</v>
      </c>
      <c r="K25" s="21">
        <f>D25-E25+F25</f>
        <v>13</v>
      </c>
      <c r="L25" s="17">
        <f>IF(K25-G25=0,0,"chyba")</f>
        <v>0</v>
      </c>
      <c r="M25" s="14"/>
      <c r="N25" s="22">
        <f>J25/I25</f>
        <v>0.21666666666666667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44" s="17" customFormat="1" ht="12.75">
      <c r="A26" s="18">
        <v>273</v>
      </c>
      <c r="B26" s="19">
        <v>52</v>
      </c>
      <c r="C26" s="19">
        <v>1</v>
      </c>
      <c r="D26" s="19">
        <v>0</v>
      </c>
      <c r="E26" s="19">
        <v>0</v>
      </c>
      <c r="F26" s="18">
        <v>18</v>
      </c>
      <c r="G26" s="18">
        <v>18</v>
      </c>
      <c r="H26" s="20" t="s">
        <v>42</v>
      </c>
      <c r="I26" s="19">
        <f>IF(C26=1,60,IF(C26=4,90,IF(C26=5,90,IF(C26=6,30,IF(C26=7,70,IF(C26=8,140,IF(C26=9,130,140)))))))</f>
        <v>60</v>
      </c>
      <c r="J26" s="19">
        <f>MAX(D26,G26)</f>
        <v>18</v>
      </c>
      <c r="K26" s="21">
        <f>D26-E26+F26</f>
        <v>18</v>
      </c>
      <c r="L26" s="17">
        <f>IF(K26-G26=0,0,"chyba")</f>
        <v>0</v>
      </c>
      <c r="M26" s="14"/>
      <c r="N26" s="22">
        <f>J26/I26</f>
        <v>0.3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  <c r="AJ26" s="24"/>
      <c r="AK26" s="24"/>
      <c r="AL26" s="24"/>
      <c r="AM26" s="24"/>
      <c r="AN26" s="24"/>
      <c r="AO26" s="24"/>
      <c r="AP26" s="24"/>
      <c r="AQ26" s="24"/>
      <c r="AR26" s="24"/>
    </row>
    <row r="27" spans="1:44" s="17" customFormat="1" ht="12.75">
      <c r="A27" s="18">
        <v>303</v>
      </c>
      <c r="B27" s="19">
        <v>2</v>
      </c>
      <c r="C27" s="19">
        <v>1</v>
      </c>
      <c r="D27" s="19">
        <v>0</v>
      </c>
      <c r="E27" s="19">
        <v>0</v>
      </c>
      <c r="F27" s="18">
        <v>22</v>
      </c>
      <c r="G27" s="18">
        <v>22</v>
      </c>
      <c r="H27" s="20" t="s">
        <v>43</v>
      </c>
      <c r="I27" s="19">
        <f>IF(C27=1,60,IF(C27=4,90,IF(C27=5,90,IF(C27=6,30,IF(C27=7,70,IF(C27=8,140,IF(C27=9,130,140)))))))</f>
        <v>60</v>
      </c>
      <c r="J27" s="19">
        <f>MAX(D27,G27)</f>
        <v>22</v>
      </c>
      <c r="K27" s="21">
        <f>D27-E27+F27</f>
        <v>22</v>
      </c>
      <c r="L27" s="17">
        <f>IF(K27-G27=0,0,"chyba")</f>
        <v>0</v>
      </c>
      <c r="M27" s="14"/>
      <c r="N27" s="22">
        <f>J27/I27</f>
        <v>0.36666666666666664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  <c r="AJ27" s="24"/>
      <c r="AK27" s="24"/>
      <c r="AL27" s="24"/>
      <c r="AM27" s="24"/>
      <c r="AN27" s="24"/>
      <c r="AO27" s="24"/>
      <c r="AP27" s="24"/>
      <c r="AQ27" s="24"/>
      <c r="AR27" s="24"/>
    </row>
    <row r="28" spans="1:44" s="17" customFormat="1" ht="12.75">
      <c r="A28" s="18">
        <v>354</v>
      </c>
      <c r="B28" s="19">
        <v>17</v>
      </c>
      <c r="C28" s="19">
        <v>1</v>
      </c>
      <c r="D28" s="18">
        <v>0</v>
      </c>
      <c r="E28" s="18">
        <v>0</v>
      </c>
      <c r="F28" s="18">
        <v>8</v>
      </c>
      <c r="G28" s="18">
        <v>8</v>
      </c>
      <c r="H28" s="20" t="s">
        <v>44</v>
      </c>
      <c r="I28" s="19">
        <f>IF(C28=1,60,IF(C28=4,90,IF(C28=5,90,IF(C28=6,30,IF(C28=7,70,IF(C28=8,140,IF(C28=9,130,140)))))))</f>
        <v>60</v>
      </c>
      <c r="J28" s="19">
        <f>MAX(D28,G28)</f>
        <v>8</v>
      </c>
      <c r="K28" s="21">
        <f>D28-E28+F28</f>
        <v>8</v>
      </c>
      <c r="L28" s="17">
        <f>IF(K28-G28=0,0,"chyba")</f>
        <v>0</v>
      </c>
      <c r="M28" s="14"/>
      <c r="N28" s="22">
        <f>J28/I28</f>
        <v>0.13333333333333333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  <c r="AJ28" s="24"/>
      <c r="AK28" s="24"/>
      <c r="AL28" s="24"/>
      <c r="AM28" s="24"/>
      <c r="AN28" s="24"/>
      <c r="AO28" s="24"/>
      <c r="AP28" s="24"/>
      <c r="AQ28" s="24"/>
      <c r="AR28" s="24"/>
    </row>
    <row r="29" spans="1:44" s="17" customFormat="1" ht="12.75">
      <c r="A29" s="18">
        <v>273</v>
      </c>
      <c r="B29" s="19" t="s">
        <v>40</v>
      </c>
      <c r="C29" s="19">
        <v>1</v>
      </c>
      <c r="D29" s="18">
        <v>0</v>
      </c>
      <c r="E29" s="18">
        <v>0</v>
      </c>
      <c r="F29" s="18">
        <v>21</v>
      </c>
      <c r="G29" s="18">
        <v>21</v>
      </c>
      <c r="H29" s="20" t="s">
        <v>45</v>
      </c>
      <c r="I29" s="19">
        <f>IF(C29=1,60,IF(C29=4,90,IF(C29=5,90,IF(C29=6,30,IF(C29=7,70,IF(C29=8,140,IF(C29=9,130,140)))))))</f>
        <v>60</v>
      </c>
      <c r="J29" s="19">
        <f>MAX(D29,G29)</f>
        <v>21</v>
      </c>
      <c r="K29" s="21">
        <f>D29-E29+F29</f>
        <v>21</v>
      </c>
      <c r="L29" s="17">
        <f>IF(K29-G29=0,0,"chyba")</f>
        <v>0</v>
      </c>
      <c r="M29" s="14"/>
      <c r="N29" s="22">
        <f>J29/I29</f>
        <v>0.35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4"/>
      <c r="AJ29" s="24"/>
      <c r="AK29" s="24"/>
      <c r="AL29" s="24"/>
      <c r="AM29" s="24"/>
      <c r="AN29" s="24"/>
      <c r="AO29" s="24"/>
      <c r="AP29" s="24"/>
      <c r="AQ29" s="24"/>
      <c r="AR29" s="24"/>
    </row>
    <row r="30" spans="1:44" s="17" customFormat="1" ht="12.75">
      <c r="A30" s="18">
        <v>273</v>
      </c>
      <c r="B30" s="19">
        <v>8</v>
      </c>
      <c r="C30" s="19">
        <v>1</v>
      </c>
      <c r="D30" s="18">
        <v>19</v>
      </c>
      <c r="E30" s="18">
        <v>19</v>
      </c>
      <c r="F30" s="18">
        <v>16</v>
      </c>
      <c r="G30" s="18">
        <v>16</v>
      </c>
      <c r="H30" s="20" t="s">
        <v>46</v>
      </c>
      <c r="I30" s="19">
        <f>IF(C30=1,60,IF(C30=4,90,IF(C30=5,90,IF(C30=6,30,IF(C30=7,70,IF(C30=8,140,IF(C30=9,130,140)))))))</f>
        <v>60</v>
      </c>
      <c r="J30" s="19">
        <f>MAX(D30,G30)</f>
        <v>19</v>
      </c>
      <c r="K30" s="21">
        <f>D30-E30+F30</f>
        <v>16</v>
      </c>
      <c r="L30" s="17">
        <f>IF(K30-G30=0,0,"chyba")</f>
        <v>0</v>
      </c>
      <c r="M30" s="14"/>
      <c r="N30" s="22">
        <f>J30/I30</f>
        <v>0.31666666666666665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  <row r="31" spans="1:44" s="17" customFormat="1" ht="12.75">
      <c r="A31" s="18">
        <v>353</v>
      </c>
      <c r="B31" s="19">
        <v>4</v>
      </c>
      <c r="C31" s="19">
        <v>1</v>
      </c>
      <c r="D31" s="18">
        <v>0</v>
      </c>
      <c r="E31" s="18">
        <v>0</v>
      </c>
      <c r="F31" s="18">
        <v>36</v>
      </c>
      <c r="G31" s="18">
        <v>36</v>
      </c>
      <c r="H31" s="20" t="s">
        <v>47</v>
      </c>
      <c r="I31" s="19">
        <f>IF(C31=1,60,IF(C31=4,90,IF(C31=5,90,IF(C31=6,30,IF(C31=7,70,IF(C31=8,140,IF(C31=9,130,140)))))))</f>
        <v>60</v>
      </c>
      <c r="J31" s="19">
        <f>MAX(D31,G31)</f>
        <v>36</v>
      </c>
      <c r="K31" s="21">
        <f>D31-E31+F31</f>
        <v>36</v>
      </c>
      <c r="L31" s="17">
        <f>IF(K31-G31=0,0,"chyba")</f>
        <v>0</v>
      </c>
      <c r="M31" s="14"/>
      <c r="N31" s="22">
        <f>J31/I31</f>
        <v>0.6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44" s="17" customFormat="1" ht="12.75">
      <c r="A32" s="18">
        <v>273</v>
      </c>
      <c r="B32" s="19">
        <v>1</v>
      </c>
      <c r="C32" s="19">
        <v>1</v>
      </c>
      <c r="D32" s="18">
        <v>0</v>
      </c>
      <c r="E32" s="18">
        <v>0</v>
      </c>
      <c r="F32" s="18">
        <v>39</v>
      </c>
      <c r="G32" s="18">
        <v>39</v>
      </c>
      <c r="H32" s="20" t="s">
        <v>48</v>
      </c>
      <c r="I32" s="19">
        <f>IF(C32=1,60,IF(C32=4,90,IF(C32=5,90,IF(C32=6,30,IF(C32=7,70,IF(C32=8,140,IF(C32=9,130,140)))))))</f>
        <v>60</v>
      </c>
      <c r="J32" s="19">
        <f>MAX(D32,G32)</f>
        <v>39</v>
      </c>
      <c r="K32" s="21">
        <f>D32-E32+F32</f>
        <v>39</v>
      </c>
      <c r="L32" s="17">
        <f>IF(K32-G32=0,0,"chyba")</f>
        <v>0</v>
      </c>
      <c r="M32" s="25"/>
      <c r="N32" s="22">
        <f>J32/I32</f>
        <v>0.65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4"/>
      <c r="AJ32" s="24"/>
      <c r="AK32" s="24"/>
      <c r="AL32" s="24"/>
      <c r="AM32" s="24"/>
      <c r="AN32" s="24"/>
      <c r="AO32" s="24"/>
      <c r="AP32" s="24"/>
      <c r="AQ32" s="24"/>
      <c r="AR32" s="24"/>
    </row>
    <row r="33" spans="1:44" s="17" customFormat="1" ht="12.75">
      <c r="A33" s="18">
        <v>273</v>
      </c>
      <c r="B33" s="19">
        <v>3</v>
      </c>
      <c r="C33" s="19">
        <v>1</v>
      </c>
      <c r="D33" s="18">
        <v>0</v>
      </c>
      <c r="E33" s="18">
        <v>0</v>
      </c>
      <c r="F33" s="18">
        <v>36</v>
      </c>
      <c r="G33" s="18">
        <v>36</v>
      </c>
      <c r="H33" s="20" t="s">
        <v>49</v>
      </c>
      <c r="I33" s="19">
        <f>IF(C33=1,60,IF(C33=4,90,IF(C33=5,90,IF(C33=6,30,IF(C33=7,70,IF(C33=8,140,IF(C33=9,130,140)))))))</f>
        <v>60</v>
      </c>
      <c r="J33" s="19">
        <f>MAX(D33,G33)</f>
        <v>36</v>
      </c>
      <c r="K33" s="21">
        <f>D33-E33+F33</f>
        <v>36</v>
      </c>
      <c r="L33" s="17">
        <f>IF(K33-G33=0,0,"chyba")</f>
        <v>0</v>
      </c>
      <c r="M33" s="14"/>
      <c r="N33" s="22">
        <f>J33/I33</f>
        <v>0.6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4"/>
      <c r="AJ33" s="24"/>
      <c r="AK33" s="24"/>
      <c r="AL33" s="24"/>
      <c r="AM33" s="24"/>
      <c r="AN33" s="24"/>
      <c r="AO33" s="24"/>
      <c r="AP33" s="24"/>
      <c r="AQ33" s="24"/>
      <c r="AR33" s="24"/>
    </row>
    <row r="34" spans="1:44" s="17" customFormat="1" ht="12.75">
      <c r="A34" s="18">
        <v>303</v>
      </c>
      <c r="B34" s="19" t="s">
        <v>40</v>
      </c>
      <c r="C34" s="19">
        <v>1</v>
      </c>
      <c r="D34" s="18">
        <v>0</v>
      </c>
      <c r="E34" s="18">
        <v>0</v>
      </c>
      <c r="F34" s="18">
        <v>25</v>
      </c>
      <c r="G34" s="18">
        <v>25</v>
      </c>
      <c r="H34" s="20" t="s">
        <v>50</v>
      </c>
      <c r="I34" s="19">
        <f>IF(C34=1,60,IF(C34=4,90,IF(C34=5,90,IF(C34=6,30,IF(C34=7,70,IF(C34=8,140,IF(C34=9,130,140)))))))</f>
        <v>60</v>
      </c>
      <c r="J34" s="19">
        <f>MAX(D34,G34)</f>
        <v>25</v>
      </c>
      <c r="K34" s="21">
        <f>D34-E34+F34</f>
        <v>25</v>
      </c>
      <c r="L34" s="17">
        <f>IF(K34-G34=0,0,"chyba")</f>
        <v>0</v>
      </c>
      <c r="M34" s="14"/>
      <c r="N34" s="22">
        <f>J34/I34</f>
        <v>0.4166666666666667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  <c r="AJ34" s="24"/>
      <c r="AK34" s="24"/>
      <c r="AL34" s="24"/>
      <c r="AM34" s="24"/>
      <c r="AN34" s="24"/>
      <c r="AO34" s="24"/>
      <c r="AP34" s="24"/>
      <c r="AQ34" s="24"/>
      <c r="AR34" s="24"/>
    </row>
    <row r="35" spans="1:44" s="17" customFormat="1" ht="12.75">
      <c r="A35" s="18">
        <v>354</v>
      </c>
      <c r="B35" s="19" t="s">
        <v>40</v>
      </c>
      <c r="C35" s="19">
        <v>1</v>
      </c>
      <c r="D35" s="18">
        <v>0</v>
      </c>
      <c r="E35" s="18">
        <v>0</v>
      </c>
      <c r="F35" s="18">
        <v>10</v>
      </c>
      <c r="G35" s="18">
        <v>10</v>
      </c>
      <c r="H35" s="20" t="s">
        <v>51</v>
      </c>
      <c r="I35" s="19">
        <f>IF(C35=1,60,IF(C35=4,90,IF(C35=5,90,IF(C35=6,30,IF(C35=7,70,IF(C35=8,140,IF(C35=9,130,140)))))))</f>
        <v>60</v>
      </c>
      <c r="J35" s="19">
        <f>MAX(D35,G35)</f>
        <v>10</v>
      </c>
      <c r="K35" s="21">
        <f>D35-E35+F35</f>
        <v>10</v>
      </c>
      <c r="L35" s="17">
        <f>IF(K35-G35=0,0,"chyba")</f>
        <v>0</v>
      </c>
      <c r="M35" s="14"/>
      <c r="N35" s="22">
        <f>J35/I35</f>
        <v>0.16666666666666666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  <c r="AJ35" s="24"/>
      <c r="AK35" s="24"/>
      <c r="AL35" s="24"/>
      <c r="AM35" s="24"/>
      <c r="AN35" s="24"/>
      <c r="AO35" s="24"/>
      <c r="AP35" s="24"/>
      <c r="AQ35" s="24"/>
      <c r="AR35" s="24"/>
    </row>
    <row r="36" spans="1:44" s="17" customFormat="1" ht="12.75">
      <c r="A36" s="18">
        <v>273</v>
      </c>
      <c r="B36" s="19">
        <v>5</v>
      </c>
      <c r="C36" s="19">
        <v>1</v>
      </c>
      <c r="D36" s="18">
        <v>0</v>
      </c>
      <c r="E36" s="18">
        <v>0</v>
      </c>
      <c r="F36" s="18">
        <v>22</v>
      </c>
      <c r="G36" s="18">
        <v>22</v>
      </c>
      <c r="H36" s="20" t="s">
        <v>52</v>
      </c>
      <c r="I36" s="19">
        <f>IF(C36=1,60,IF(C36=4,90,IF(C36=5,90,IF(C36=6,30,IF(C36=7,70,IF(C36=8,140,IF(C36=9,130,140)))))))</f>
        <v>60</v>
      </c>
      <c r="J36" s="19">
        <f>MAX(D36,G36)</f>
        <v>22</v>
      </c>
      <c r="K36" s="21">
        <f>D36-E36+F36</f>
        <v>22</v>
      </c>
      <c r="L36" s="17">
        <f>IF(K36-G36=0,0,"chyba")</f>
        <v>0</v>
      </c>
      <c r="M36" s="14"/>
      <c r="N36" s="22">
        <f>J36/I36</f>
        <v>0.36666666666666664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  <c r="AJ36" s="24"/>
      <c r="AK36" s="24"/>
      <c r="AL36" s="24"/>
      <c r="AM36" s="24"/>
      <c r="AN36" s="24"/>
      <c r="AO36" s="24"/>
      <c r="AP36" s="24"/>
      <c r="AQ36" s="24"/>
      <c r="AR36" s="24"/>
    </row>
    <row r="37" spans="1:44" s="17" customFormat="1" ht="12.75">
      <c r="A37" s="18">
        <v>273</v>
      </c>
      <c r="B37" s="19" t="s">
        <v>40</v>
      </c>
      <c r="C37" s="19">
        <v>1</v>
      </c>
      <c r="D37" s="18">
        <v>0</v>
      </c>
      <c r="E37" s="18">
        <v>0</v>
      </c>
      <c r="F37" s="18">
        <v>31</v>
      </c>
      <c r="G37" s="18">
        <v>31</v>
      </c>
      <c r="H37" s="20" t="s">
        <v>53</v>
      </c>
      <c r="I37" s="19">
        <f>IF(C37=1,60,IF(C37=4,90,IF(C37=5,90,IF(C37=6,30,IF(C37=7,70,IF(C37=8,140,IF(C37=9,130,140)))))))</f>
        <v>60</v>
      </c>
      <c r="J37" s="19">
        <f>MAX(D37,G37)</f>
        <v>31</v>
      </c>
      <c r="K37" s="21">
        <f>D37-E37+F37</f>
        <v>31</v>
      </c>
      <c r="L37" s="17">
        <f>IF(K37-G37=0,0,"chyba")</f>
        <v>0</v>
      </c>
      <c r="M37" s="14"/>
      <c r="N37" s="22">
        <f>J37/I37</f>
        <v>0.5166666666666667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  <c r="AJ37" s="24"/>
      <c r="AK37" s="24"/>
      <c r="AL37" s="24"/>
      <c r="AM37" s="24"/>
      <c r="AN37" s="24"/>
      <c r="AO37" s="24"/>
      <c r="AP37" s="24"/>
      <c r="AQ37" s="24"/>
      <c r="AR37" s="24"/>
    </row>
    <row r="38" spans="1:45" ht="12.75">
      <c r="A38" s="26" t="s">
        <v>54</v>
      </c>
      <c r="B38" s="27"/>
      <c r="C38" s="28"/>
      <c r="D38" s="26">
        <f>SUM(D9:D37)</f>
        <v>19</v>
      </c>
      <c r="E38" s="26">
        <f>SUM(E9:E37)</f>
        <v>19</v>
      </c>
      <c r="F38" s="26">
        <f>SUM(F9:F37)</f>
        <v>661</v>
      </c>
      <c r="G38" s="26">
        <f>SUM(G9:G37)</f>
        <v>661</v>
      </c>
      <c r="H38" s="26"/>
      <c r="I38" s="26">
        <f>SUM(I9:I37)</f>
        <v>1740</v>
      </c>
      <c r="J38" s="26">
        <f>SUM(J9:J37)</f>
        <v>664</v>
      </c>
      <c r="K38" s="21">
        <f>D38-E38+F38</f>
        <v>661</v>
      </c>
      <c r="L38" s="1">
        <f>IF(K38-G38=0,0,"chyba")</f>
        <v>0</v>
      </c>
      <c r="M38" s="14"/>
      <c r="N38" s="29">
        <f>J38/I38</f>
        <v>0.3816091954022989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1"/>
      <c r="AJ38" s="31"/>
      <c r="AK38" s="31"/>
      <c r="AL38" s="31"/>
      <c r="AM38" s="31"/>
      <c r="AN38" s="31"/>
      <c r="AO38" s="31"/>
      <c r="AP38" s="31"/>
      <c r="AQ38" s="31"/>
      <c r="AR38" s="32"/>
      <c r="AS38" s="33"/>
    </row>
    <row r="39" spans="3:45" ht="12.75">
      <c r="C39" s="34"/>
      <c r="D39" s="35"/>
      <c r="E39" s="35"/>
      <c r="F39" s="36"/>
      <c r="G39" s="35"/>
      <c r="H39" s="37"/>
      <c r="I39" s="35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3"/>
    </row>
    <row r="40" spans="3:45" ht="12.75">
      <c r="C40" s="35"/>
      <c r="D40" s="35"/>
      <c r="E40" s="35"/>
      <c r="F40" s="35"/>
      <c r="G40" s="35"/>
      <c r="H40" s="40"/>
      <c r="I40" s="35"/>
      <c r="N40" s="41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</row>
    <row r="41" spans="3:45" ht="12.75">
      <c r="C41" s="35"/>
      <c r="D41" s="35"/>
      <c r="E41" s="35"/>
      <c r="F41" s="35"/>
      <c r="G41" s="35"/>
      <c r="H41" s="40"/>
      <c r="I41" s="35"/>
      <c r="N41" s="41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</row>
    <row r="42" spans="3:9" ht="12.75">
      <c r="C42" s="35"/>
      <c r="D42" s="35"/>
      <c r="E42" s="35"/>
      <c r="F42" s="35"/>
      <c r="G42" s="35"/>
      <c r="H42" s="40"/>
      <c r="I42" s="35"/>
    </row>
    <row r="43" spans="3:9" ht="12.75">
      <c r="C43" s="35"/>
      <c r="D43" s="35"/>
      <c r="E43" s="35"/>
      <c r="F43" s="35"/>
      <c r="G43" s="35"/>
      <c r="H43" s="40"/>
      <c r="I43" s="35"/>
    </row>
    <row r="44" spans="3:9" ht="12.75">
      <c r="C44" s="35"/>
      <c r="E44" s="35"/>
      <c r="F44" s="35"/>
      <c r="G44" s="35"/>
      <c r="H44" s="36"/>
      <c r="I44" s="35"/>
    </row>
    <row r="45" ht="12.75">
      <c r="H45" s="42"/>
    </row>
  </sheetData>
  <sheetProtection selectLockedCells="1" selectUnlockedCells="1"/>
  <conditionalFormatting sqref="AI9:AR39">
    <cfRule type="expression" priority="1" dxfId="0" stopIfTrue="1">
      <formula>($J9/$I9)&gt;AI$8</formula>
    </cfRule>
  </conditionalFormatting>
  <conditionalFormatting sqref="O9:AH39">
    <cfRule type="expression" priority="2" dxfId="1" stopIfTrue="1">
      <formula>($J9/$I9)&gt;=O$8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Veronika  Chourová</cp:lastModifiedBy>
  <dcterms:modified xsi:type="dcterms:W3CDTF">2017-09-18T18:29:36Z</dcterms:modified>
  <cp:category/>
  <cp:version/>
  <cp:contentType/>
  <cp:contentStatus/>
</cp:coreProperties>
</file>