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1580" windowHeight="6750" tabRatio="921"/>
  </bookViews>
  <sheets>
    <sheet name="časové ZC" sheetId="27" r:id="rId1"/>
    <sheet name="linkové ZC" sheetId="30" state="hidden" r:id="rId2"/>
  </sheets>
  <definedNames>
    <definedName name="_xlnm._FilterDatabase" localSheetId="0" hidden="1">'časové ZC'!$A$8:$L$20</definedName>
    <definedName name="_xlnm._FilterDatabase" localSheetId="1" hidden="1">'linkové ZC'!$A$8:$L$65</definedName>
  </definedNames>
  <calcPr calcId="125725"/>
</workbook>
</file>

<file path=xl/calcChain.xml><?xml version="1.0" encoding="utf-8"?>
<calcChain xmlns="http://schemas.openxmlformats.org/spreadsheetml/2006/main">
  <c r="J29" i="27"/>
  <c r="I29"/>
  <c r="N28"/>
  <c r="J28"/>
  <c r="I28"/>
  <c r="G28"/>
  <c r="G27"/>
  <c r="G26"/>
  <c r="G25"/>
  <c r="G24"/>
  <c r="G23"/>
  <c r="G22"/>
  <c r="G21"/>
  <c r="G20"/>
  <c r="G19"/>
  <c r="G18"/>
  <c r="G17"/>
  <c r="G16"/>
  <c r="G14"/>
  <c r="G15"/>
  <c r="G13"/>
  <c r="G12"/>
  <c r="G11"/>
  <c r="G10"/>
  <c r="D32" l="1"/>
  <c r="E32"/>
  <c r="F32"/>
  <c r="G32"/>
  <c r="J16" l="1"/>
  <c r="I16"/>
  <c r="I21"/>
  <c r="J21"/>
  <c r="I22"/>
  <c r="J22"/>
  <c r="I23"/>
  <c r="J23"/>
  <c r="I24"/>
  <c r="J24"/>
  <c r="I25"/>
  <c r="J25"/>
  <c r="I26"/>
  <c r="J26"/>
  <c r="I27"/>
  <c r="J27"/>
  <c r="I30"/>
  <c r="J30"/>
  <c r="N27" l="1"/>
  <c r="N24"/>
  <c r="N21"/>
  <c r="N30"/>
  <c r="N26"/>
  <c r="N25"/>
  <c r="N23"/>
  <c r="N22"/>
  <c r="J17"/>
  <c r="I17"/>
  <c r="J12"/>
  <c r="I12"/>
  <c r="J11"/>
  <c r="I11"/>
  <c r="J10"/>
  <c r="I10"/>
  <c r="J9"/>
  <c r="I9"/>
  <c r="J20" l="1"/>
  <c r="I20"/>
  <c r="J19"/>
  <c r="I19"/>
  <c r="J18"/>
  <c r="I18"/>
  <c r="I13"/>
  <c r="J13"/>
  <c r="I14"/>
  <c r="J14"/>
  <c r="I15"/>
  <c r="J15"/>
  <c r="I32" l="1"/>
  <c r="J32"/>
  <c r="D67" i="30"/>
  <c r="E67"/>
  <c r="F67"/>
  <c r="G67"/>
  <c r="D62"/>
  <c r="E62"/>
  <c r="F62"/>
  <c r="K62" s="1"/>
  <c r="L62" s="1"/>
  <c r="G62"/>
  <c r="D53"/>
  <c r="E53"/>
  <c r="F53"/>
  <c r="G53"/>
  <c r="D47"/>
  <c r="K47" s="1"/>
  <c r="E47"/>
  <c r="F47"/>
  <c r="G47"/>
  <c r="D43"/>
  <c r="E43"/>
  <c r="F43"/>
  <c r="G43"/>
  <c r="D39"/>
  <c r="E39"/>
  <c r="F39"/>
  <c r="G39"/>
  <c r="D28"/>
  <c r="K28" s="1"/>
  <c r="L28" s="1"/>
  <c r="E28"/>
  <c r="F28"/>
  <c r="G28"/>
  <c r="D18"/>
  <c r="E18"/>
  <c r="F18"/>
  <c r="G18"/>
  <c r="P8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I30"/>
  <c r="N30" s="1"/>
  <c r="J30"/>
  <c r="K9"/>
  <c r="L9"/>
  <c r="J9"/>
  <c r="I9"/>
  <c r="N9"/>
  <c r="I20"/>
  <c r="J20"/>
  <c r="K10"/>
  <c r="L10" s="1"/>
  <c r="J10"/>
  <c r="I10"/>
  <c r="I55"/>
  <c r="N55" s="1"/>
  <c r="J55"/>
  <c r="K11"/>
  <c r="L11" s="1"/>
  <c r="J11"/>
  <c r="N11" s="1"/>
  <c r="I11"/>
  <c r="K12"/>
  <c r="L12" s="1"/>
  <c r="J12"/>
  <c r="I12"/>
  <c r="I45"/>
  <c r="I47" s="1"/>
  <c r="J45"/>
  <c r="J47" s="1"/>
  <c r="K13"/>
  <c r="L13" s="1"/>
  <c r="J13"/>
  <c r="I13"/>
  <c r="I31"/>
  <c r="J31"/>
  <c r="K14"/>
  <c r="L14" s="1"/>
  <c r="J14"/>
  <c r="I14"/>
  <c r="N14" s="1"/>
  <c r="I41"/>
  <c r="I43" s="1"/>
  <c r="J41"/>
  <c r="J43" s="1"/>
  <c r="K15"/>
  <c r="L15" s="1"/>
  <c r="J15"/>
  <c r="I15"/>
  <c r="N15" s="1"/>
  <c r="I21"/>
  <c r="J21"/>
  <c r="K16"/>
  <c r="L16" s="1"/>
  <c r="J16"/>
  <c r="N16" s="1"/>
  <c r="I16"/>
  <c r="K20"/>
  <c r="L20" s="1"/>
  <c r="I32"/>
  <c r="J32"/>
  <c r="K21"/>
  <c r="L21" s="1"/>
  <c r="I56"/>
  <c r="J56"/>
  <c r="N56" s="1"/>
  <c r="K22"/>
  <c r="L22" s="1"/>
  <c r="J22"/>
  <c r="I22"/>
  <c r="K23"/>
  <c r="L23" s="1"/>
  <c r="J23"/>
  <c r="I23"/>
  <c r="N23" s="1"/>
  <c r="K24"/>
  <c r="L24" s="1"/>
  <c r="J24"/>
  <c r="N24" s="1"/>
  <c r="I24"/>
  <c r="I49"/>
  <c r="N49" s="1"/>
  <c r="J49"/>
  <c r="K25"/>
  <c r="L25" s="1"/>
  <c r="J25"/>
  <c r="I25"/>
  <c r="I33"/>
  <c r="J33"/>
  <c r="N33" s="1"/>
  <c r="K26"/>
  <c r="L26" s="1"/>
  <c r="J26"/>
  <c r="I26"/>
  <c r="I57"/>
  <c r="J57"/>
  <c r="K30"/>
  <c r="L30" s="1"/>
  <c r="I34"/>
  <c r="J34"/>
  <c r="K31"/>
  <c r="L31" s="1"/>
  <c r="N31"/>
  <c r="K32"/>
  <c r="L32" s="1"/>
  <c r="N32"/>
  <c r="K33"/>
  <c r="L33" s="1"/>
  <c r="I50"/>
  <c r="J50"/>
  <c r="K34"/>
  <c r="L34" s="1"/>
  <c r="K35"/>
  <c r="L35" s="1"/>
  <c r="J35"/>
  <c r="I35"/>
  <c r="I64"/>
  <c r="J64"/>
  <c r="K36"/>
  <c r="L36" s="1"/>
  <c r="J36"/>
  <c r="I36"/>
  <c r="I58"/>
  <c r="J58"/>
  <c r="K37"/>
  <c r="L37" s="1"/>
  <c r="J37"/>
  <c r="I37"/>
  <c r="N37" s="1"/>
  <c r="K41"/>
  <c r="L41" s="1"/>
  <c r="N41"/>
  <c r="K45"/>
  <c r="L45" s="1"/>
  <c r="K49"/>
  <c r="L49" s="1"/>
  <c r="K50"/>
  <c r="L50" s="1"/>
  <c r="N50"/>
  <c r="I65"/>
  <c r="N65" s="1"/>
  <c r="J65"/>
  <c r="K51"/>
  <c r="L51" s="1"/>
  <c r="J51"/>
  <c r="I51"/>
  <c r="K55"/>
  <c r="L55" s="1"/>
  <c r="K56"/>
  <c r="L56" s="1"/>
  <c r="I59"/>
  <c r="J59"/>
  <c r="K57"/>
  <c r="L57" s="1"/>
  <c r="N57"/>
  <c r="K58"/>
  <c r="L58" s="1"/>
  <c r="N58"/>
  <c r="K59"/>
  <c r="L59" s="1"/>
  <c r="N59"/>
  <c r="K60"/>
  <c r="L60" s="1"/>
  <c r="J60"/>
  <c r="I60"/>
  <c r="K64"/>
  <c r="L64" s="1"/>
  <c r="K65"/>
  <c r="L65" s="1"/>
  <c r="K67"/>
  <c r="L67" s="1"/>
  <c r="K20" i="27"/>
  <c r="L20" s="1"/>
  <c r="N19"/>
  <c r="K19"/>
  <c r="L19" s="1"/>
  <c r="N18"/>
  <c r="K18"/>
  <c r="L18" s="1"/>
  <c r="K17"/>
  <c r="L17" s="1"/>
  <c r="N16"/>
  <c r="K16"/>
  <c r="L16" s="1"/>
  <c r="N15"/>
  <c r="K15"/>
  <c r="L15" s="1"/>
  <c r="K14"/>
  <c r="L14" s="1"/>
  <c r="N13"/>
  <c r="K13"/>
  <c r="L13" s="1"/>
  <c r="N12"/>
  <c r="K12"/>
  <c r="L12" s="1"/>
  <c r="N11"/>
  <c r="K11"/>
  <c r="L11" s="1"/>
  <c r="N10"/>
  <c r="K10"/>
  <c r="L10" s="1"/>
  <c r="K9"/>
  <c r="L9" s="1"/>
  <c r="P8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N32" l="1"/>
  <c r="L47" i="30"/>
  <c r="N60"/>
  <c r="N51"/>
  <c r="N45"/>
  <c r="N36"/>
  <c r="I67"/>
  <c r="N26"/>
  <c r="N22"/>
  <c r="N21"/>
  <c r="N13"/>
  <c r="N10"/>
  <c r="I18"/>
  <c r="K39"/>
  <c r="L39" s="1"/>
  <c r="K53"/>
  <c r="L53" s="1"/>
  <c r="N35"/>
  <c r="N34"/>
  <c r="N25"/>
  <c r="J53"/>
  <c r="N12"/>
  <c r="I28"/>
  <c r="K18"/>
  <c r="L18" s="1"/>
  <c r="K43"/>
  <c r="L43" s="1"/>
  <c r="N20" i="27"/>
  <c r="N17"/>
  <c r="K22"/>
  <c r="L22" s="1"/>
  <c r="N14"/>
  <c r="N9"/>
  <c r="N64" i="30"/>
  <c r="J67"/>
  <c r="N67" s="1"/>
  <c r="I53"/>
  <c r="N43"/>
  <c r="N47"/>
  <c r="I62"/>
  <c r="I39"/>
  <c r="N53"/>
  <c r="J62"/>
  <c r="J39"/>
  <c r="N39" s="1"/>
  <c r="J18"/>
  <c r="N18" s="1"/>
  <c r="J28"/>
  <c r="N28" s="1"/>
  <c r="N20"/>
  <c r="N62" l="1"/>
</calcChain>
</file>

<file path=xl/sharedStrings.xml><?xml version="1.0" encoding="utf-8"?>
<sst xmlns="http://schemas.openxmlformats.org/spreadsheetml/2006/main" count="133" uniqueCount="90">
  <si>
    <t xml:space="preserve">PROFIL: </t>
  </si>
  <si>
    <t>DRUH:</t>
  </si>
  <si>
    <t>SMĚR:</t>
  </si>
  <si>
    <t>výstup</t>
  </si>
  <si>
    <t xml:space="preserve">Linky : </t>
  </si>
  <si>
    <t xml:space="preserve"> </t>
  </si>
  <si>
    <t>DATUM:</t>
  </si>
  <si>
    <t>OBDOBÍ:</t>
  </si>
  <si>
    <t>linka</t>
  </si>
  <si>
    <t>poř.</t>
  </si>
  <si>
    <t>typ vozu</t>
  </si>
  <si>
    <t>příjezd</t>
  </si>
  <si>
    <t>nástup</t>
  </si>
  <si>
    <t>odjezd</t>
  </si>
  <si>
    <t>čas odjezd</t>
  </si>
  <si>
    <t>nabídka</t>
  </si>
  <si>
    <t>poptávka maxprofil</t>
  </si>
  <si>
    <t>kontrola</t>
  </si>
  <si>
    <t>suma</t>
  </si>
  <si>
    <r>
      <t>Typ vozů:</t>
    </r>
    <r>
      <rPr>
        <sz val="11"/>
        <rFont val="Arial CE"/>
        <charset val="238"/>
      </rPr>
      <t xml:space="preserve"> 7 - 1xT, 8 - 2xT, 9 - KT8, 14T, 15T</t>
    </r>
  </si>
  <si>
    <t>04:30 - 06:00</t>
  </si>
  <si>
    <t xml:space="preserve">POČASÍ: </t>
  </si>
  <si>
    <t>VOZOVNA STŘEŠOVICE</t>
  </si>
  <si>
    <t>T r a m, B u s</t>
  </si>
  <si>
    <t>1, 18, 25, 56, 57, 143, 174, 180</t>
  </si>
  <si>
    <t>pátek 24. května 2013</t>
  </si>
  <si>
    <t>4,39</t>
  </si>
  <si>
    <t>5,00</t>
  </si>
  <si>
    <t>5,03</t>
  </si>
  <si>
    <t>5,22</t>
  </si>
  <si>
    <t>5,28</t>
  </si>
  <si>
    <t>5,34</t>
  </si>
  <si>
    <t>5,36</t>
  </si>
  <si>
    <t>5,44</t>
  </si>
  <si>
    <t>5,50</t>
  </si>
  <si>
    <t>5,57</t>
  </si>
  <si>
    <t>5,58</t>
  </si>
  <si>
    <t>z centra</t>
  </si>
  <si>
    <t>4,34</t>
  </si>
  <si>
    <t>4,44</t>
  </si>
  <si>
    <t>4,48</t>
  </si>
  <si>
    <t>4,54</t>
  </si>
  <si>
    <t>4,56</t>
  </si>
  <si>
    <t>5,04</t>
  </si>
  <si>
    <t>5,05</t>
  </si>
  <si>
    <t>5,14</t>
  </si>
  <si>
    <t>5,16</t>
  </si>
  <si>
    <t>5,17</t>
  </si>
  <si>
    <t>5,24</t>
  </si>
  <si>
    <t>5,26</t>
  </si>
  <si>
    <t>5,33</t>
  </si>
  <si>
    <t>5,35</t>
  </si>
  <si>
    <t>5,38</t>
  </si>
  <si>
    <t>5,43</t>
  </si>
  <si>
    <t>5,49</t>
  </si>
  <si>
    <t>5,51</t>
  </si>
  <si>
    <t>5,52</t>
  </si>
  <si>
    <t>5,54</t>
  </si>
  <si>
    <t>5,55</t>
  </si>
  <si>
    <t>5,59</t>
  </si>
  <si>
    <t>oblačno 6°C</t>
  </si>
  <si>
    <t>Tram</t>
  </si>
  <si>
    <t>Jméno sčítače: Martin Chour</t>
  </si>
  <si>
    <t>Malovanka</t>
  </si>
  <si>
    <t>z centra (směr Stadion Strahov)</t>
  </si>
  <si>
    <r>
      <t xml:space="preserve">Typ vozů: </t>
    </r>
    <r>
      <rPr>
        <sz val="11"/>
        <rFont val="Arial CE"/>
        <charset val="238"/>
      </rPr>
      <t>1 - stadardní vůz</t>
    </r>
  </si>
  <si>
    <t>-</t>
  </si>
  <si>
    <t>17:51</t>
  </si>
  <si>
    <t>17:56</t>
  </si>
  <si>
    <t>18:04</t>
  </si>
  <si>
    <t>18:05</t>
  </si>
  <si>
    <t>18:07</t>
  </si>
  <si>
    <t>18:10</t>
  </si>
  <si>
    <t>18:14</t>
  </si>
  <si>
    <t>18:16</t>
  </si>
  <si>
    <t>18:21</t>
  </si>
  <si>
    <t>18:25</t>
  </si>
  <si>
    <t>18:30</t>
  </si>
  <si>
    <t>18:36</t>
  </si>
  <si>
    <t>18:42</t>
  </si>
  <si>
    <t>18:45</t>
  </si>
  <si>
    <t>18:53</t>
  </si>
  <si>
    <t>18:59</t>
  </si>
  <si>
    <t>19:05</t>
  </si>
  <si>
    <t>19:13</t>
  </si>
  <si>
    <t>19:19</t>
  </si>
  <si>
    <t>19:22</t>
  </si>
  <si>
    <t>19:27</t>
  </si>
  <si>
    <t>18:00 - 19:30</t>
  </si>
  <si>
    <t>oblačno 12°C</t>
  </si>
</sst>
</file>

<file path=xl/styles.xml><?xml version="1.0" encoding="utf-8"?>
<styleSheet xmlns="http://schemas.openxmlformats.org/spreadsheetml/2006/main">
  <fonts count="12">
    <font>
      <sz val="11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1"/>
      <color theme="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justify"/>
    </xf>
    <xf numFmtId="2" fontId="2" fillId="0" borderId="3" xfId="0" applyNumberFormat="1" applyFont="1" applyBorder="1" applyAlignment="1">
      <alignment horizontal="center" vertical="justify"/>
    </xf>
    <xf numFmtId="0" fontId="2" fillId="0" borderId="0" xfId="0" applyFont="1" applyBorder="1"/>
    <xf numFmtId="9" fontId="0" fillId="0" borderId="0" xfId="0" applyNumberFormat="1" applyFill="1"/>
    <xf numFmtId="0" fontId="6" fillId="0" borderId="0" xfId="0" applyFont="1" applyAlignment="1">
      <alignment horizontal="left"/>
    </xf>
    <xf numFmtId="2" fontId="0" fillId="0" borderId="0" xfId="0" applyNumberFormat="1"/>
    <xf numFmtId="2" fontId="8" fillId="0" borderId="0" xfId="0" applyNumberFormat="1" applyFont="1" applyFill="1"/>
    <xf numFmtId="9" fontId="5" fillId="0" borderId="0" xfId="1" applyFont="1" applyAlignment="1">
      <alignment horizontal="center" vertical="top" textRotation="90" shrinkToFit="1"/>
    </xf>
    <xf numFmtId="9" fontId="5" fillId="0" borderId="4" xfId="0" applyNumberFormat="1" applyFont="1" applyFill="1" applyBorder="1"/>
    <xf numFmtId="9" fontId="5" fillId="2" borderId="4" xfId="0" applyNumberFormat="1" applyFont="1" applyFill="1" applyBorder="1"/>
    <xf numFmtId="9" fontId="5" fillId="3" borderId="4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/>
    </xf>
    <xf numFmtId="0" fontId="0" fillId="0" borderId="0" xfId="0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justify"/>
    </xf>
    <xf numFmtId="49" fontId="0" fillId="0" borderId="0" xfId="0" applyNumberForma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justify"/>
    </xf>
    <xf numFmtId="9" fontId="5" fillId="2" borderId="6" xfId="0" applyNumberFormat="1" applyFont="1" applyFill="1" applyBorder="1"/>
    <xf numFmtId="9" fontId="5" fillId="3" borderId="6" xfId="0" applyNumberFormat="1" applyFont="1" applyFill="1" applyBorder="1"/>
    <xf numFmtId="9" fontId="5" fillId="3" borderId="7" xfId="0" applyNumberFormat="1" applyFont="1" applyFill="1" applyBorder="1"/>
    <xf numFmtId="0" fontId="0" fillId="0" borderId="3" xfId="0" applyBorder="1"/>
    <xf numFmtId="9" fontId="9" fillId="0" borderId="0" xfId="0" applyNumberFormat="1" applyFont="1" applyFill="1" applyBorder="1"/>
    <xf numFmtId="0" fontId="0" fillId="0" borderId="0" xfId="0" applyFill="1"/>
    <xf numFmtId="9" fontId="5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10" fillId="0" borderId="8" xfId="0" applyNumberFormat="1" applyFont="1" applyFill="1" applyBorder="1"/>
    <xf numFmtId="2" fontId="1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justify"/>
    </xf>
    <xf numFmtId="0" fontId="1" fillId="0" borderId="9" xfId="0" applyFont="1" applyBorder="1" applyAlignment="1">
      <alignment horizontal="center"/>
    </xf>
    <xf numFmtId="9" fontId="10" fillId="0" borderId="10" xfId="0" applyNumberFormat="1" applyFont="1" applyFill="1" applyBorder="1"/>
    <xf numFmtId="9" fontId="5" fillId="2" borderId="11" xfId="0" applyNumberFormat="1" applyFont="1" applyFill="1" applyBorder="1"/>
    <xf numFmtId="9" fontId="5" fillId="3" borderId="11" xfId="0" applyNumberFormat="1" applyFont="1" applyFill="1" applyBorder="1"/>
    <xf numFmtId="9" fontId="5" fillId="3" borderId="12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center" vertical="justify"/>
    </xf>
    <xf numFmtId="0" fontId="1" fillId="0" borderId="13" xfId="0" applyFont="1" applyBorder="1" applyAlignment="1">
      <alignment horizontal="center"/>
    </xf>
    <xf numFmtId="0" fontId="11" fillId="0" borderId="0" xfId="0" applyFont="1"/>
    <xf numFmtId="9" fontId="10" fillId="0" borderId="14" xfId="0" applyNumberFormat="1" applyFont="1" applyFill="1" applyBorder="1"/>
    <xf numFmtId="9" fontId="5" fillId="4" borderId="14" xfId="0" applyNumberFormat="1" applyFont="1" applyFill="1" applyBorder="1"/>
    <xf numFmtId="9" fontId="5" fillId="3" borderId="14" xfId="0" applyNumberFormat="1" applyFont="1" applyFill="1" applyBorder="1"/>
    <xf numFmtId="0" fontId="0" fillId="0" borderId="3" xfId="0" applyBorder="1" applyAlignment="1">
      <alignment horizontal="center"/>
    </xf>
    <xf numFmtId="17" fontId="0" fillId="0" borderId="0" xfId="0" applyNumberFormat="1"/>
    <xf numFmtId="0" fontId="0" fillId="0" borderId="3" xfId="0" applyBorder="1" applyAlignment="1">
      <alignment horizontal="center" vertical="justify"/>
    </xf>
  </cellXfs>
  <cellStyles count="2">
    <cellStyle name="normální" xfId="0" builtinId="0"/>
    <cellStyle name="procent" xfId="1" builtinId="5"/>
  </cellStyles>
  <dxfs count="4"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35"/>
  <sheetViews>
    <sheetView showGridLines="0" tabSelected="1" zoomScaleNormal="100" workbookViewId="0">
      <selection activeCell="N8" sqref="N8"/>
    </sheetView>
  </sheetViews>
  <sheetFormatPr defaultRowHeight="14.25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>
      <c r="A1" s="8" t="s">
        <v>0</v>
      </c>
      <c r="C1" s="3" t="s">
        <v>63</v>
      </c>
      <c r="H1" s="4"/>
      <c r="I1" s="4" t="s">
        <v>1</v>
      </c>
      <c r="J1" s="2" t="s">
        <v>61</v>
      </c>
      <c r="K1" s="2"/>
    </row>
    <row r="2" spans="1:44">
      <c r="A2" s="5" t="s">
        <v>2</v>
      </c>
      <c r="C2" t="s">
        <v>64</v>
      </c>
      <c r="H2" s="4"/>
      <c r="I2" s="4" t="s">
        <v>4</v>
      </c>
      <c r="J2" s="17">
        <v>143</v>
      </c>
      <c r="K2" s="17"/>
    </row>
    <row r="3" spans="1:44">
      <c r="A3" s="5" t="s">
        <v>5</v>
      </c>
      <c r="H3" t="s">
        <v>5</v>
      </c>
    </row>
    <row r="4" spans="1:44">
      <c r="A4" s="5" t="s">
        <v>6</v>
      </c>
      <c r="C4" s="65">
        <v>41944</v>
      </c>
      <c r="H4" s="4" t="s">
        <v>7</v>
      </c>
      <c r="I4" t="s">
        <v>88</v>
      </c>
      <c r="N4" s="16" t="s">
        <v>21</v>
      </c>
      <c r="Q4" t="s">
        <v>89</v>
      </c>
    </row>
    <row r="6" spans="1:44" ht="15">
      <c r="A6" s="1" t="s">
        <v>65</v>
      </c>
      <c r="H6" s="2" t="s">
        <v>62</v>
      </c>
    </row>
    <row r="7" spans="1:44" ht="15" thickBot="1"/>
    <row r="8" spans="1:44" s="7" customFormat="1" ht="30.75" thickBot="1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>
      <c r="A9" s="12">
        <v>143</v>
      </c>
      <c r="B9" s="12">
        <v>15</v>
      </c>
      <c r="C9" s="13">
        <v>1</v>
      </c>
      <c r="D9" s="13">
        <v>63</v>
      </c>
      <c r="E9" s="12">
        <v>5</v>
      </c>
      <c r="F9" s="12">
        <v>5</v>
      </c>
      <c r="G9" s="64">
        <v>63</v>
      </c>
      <c r="H9" s="47" t="s">
        <v>67</v>
      </c>
      <c r="I9" s="13">
        <f t="shared" ref="I9:I12" si="1">IF(C9=1,60,IF(C9=4,90,IF(C9=5,90,IF(C9=6,30,IF(C9=7,70,IF(C9=8,140,IF(C9=9,130,140)))))))</f>
        <v>60</v>
      </c>
      <c r="J9" s="13">
        <f t="shared" ref="J9:J12" si="2">MAX(D9,G9)</f>
        <v>63</v>
      </c>
      <c r="K9" s="15">
        <f>D9-E9+F9</f>
        <v>63</v>
      </c>
      <c r="L9">
        <f>IF(K9-G9=0,0,"chyba")</f>
        <v>0</v>
      </c>
      <c r="M9" s="18"/>
      <c r="N9" s="21">
        <f>J9/I9</f>
        <v>1.05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>
      <c r="A10" s="12">
        <v>143</v>
      </c>
      <c r="B10" s="12">
        <v>4</v>
      </c>
      <c r="C10" s="13">
        <v>1</v>
      </c>
      <c r="D10" s="13">
        <v>62</v>
      </c>
      <c r="E10" s="12">
        <v>8</v>
      </c>
      <c r="F10" s="12">
        <v>12</v>
      </c>
      <c r="G10" s="12">
        <f>D10-E10+E11</f>
        <v>59</v>
      </c>
      <c r="H10" s="47" t="s">
        <v>68</v>
      </c>
      <c r="I10" s="13">
        <f t="shared" si="1"/>
        <v>60</v>
      </c>
      <c r="J10" s="13">
        <f t="shared" si="2"/>
        <v>62</v>
      </c>
      <c r="K10" s="15">
        <f t="shared" ref="K10:K20" si="3">D10-E10+F10</f>
        <v>66</v>
      </c>
      <c r="L10" t="str">
        <f t="shared" ref="L10:L20" si="4">IF(K10-G10=0,0,"chyba")</f>
        <v>chyba</v>
      </c>
      <c r="M10" s="18"/>
      <c r="N10" s="21">
        <f t="shared" ref="N10:N20" si="5">J10/I10</f>
        <v>1.0333333333333334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>
      <c r="A11" s="12">
        <v>143</v>
      </c>
      <c r="B11" s="12">
        <v>18</v>
      </c>
      <c r="C11" s="13">
        <v>1</v>
      </c>
      <c r="D11" s="13">
        <v>48</v>
      </c>
      <c r="E11" s="12">
        <v>5</v>
      </c>
      <c r="F11" s="12">
        <v>12</v>
      </c>
      <c r="G11" s="12">
        <f>D11-E11+F11</f>
        <v>55</v>
      </c>
      <c r="H11" s="47" t="s">
        <v>69</v>
      </c>
      <c r="I11" s="13">
        <f t="shared" si="1"/>
        <v>60</v>
      </c>
      <c r="J11" s="13">
        <f t="shared" si="2"/>
        <v>55</v>
      </c>
      <c r="K11" s="15">
        <f t="shared" si="3"/>
        <v>55</v>
      </c>
      <c r="L11">
        <f t="shared" si="4"/>
        <v>0</v>
      </c>
      <c r="M11" s="18"/>
      <c r="N11" s="21">
        <f t="shared" si="5"/>
        <v>0.91666666666666663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>
      <c r="A12" s="12">
        <v>143</v>
      </c>
      <c r="B12" s="12">
        <v>8</v>
      </c>
      <c r="C12" s="13">
        <v>1</v>
      </c>
      <c r="D12" s="13">
        <v>31</v>
      </c>
      <c r="E12" s="12">
        <v>3</v>
      </c>
      <c r="F12" s="12">
        <v>6</v>
      </c>
      <c r="G12" s="12">
        <f>D12-E12+F12</f>
        <v>34</v>
      </c>
      <c r="H12" s="47" t="s">
        <v>70</v>
      </c>
      <c r="I12" s="13">
        <f t="shared" si="1"/>
        <v>60</v>
      </c>
      <c r="J12" s="13">
        <f t="shared" si="2"/>
        <v>34</v>
      </c>
      <c r="K12" s="15">
        <f t="shared" si="3"/>
        <v>34</v>
      </c>
      <c r="L12">
        <f t="shared" si="4"/>
        <v>0</v>
      </c>
      <c r="M12" s="18"/>
      <c r="N12" s="21">
        <f t="shared" si="5"/>
        <v>0.56666666666666665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>
      <c r="A13" s="12">
        <v>143</v>
      </c>
      <c r="B13" s="12">
        <v>3</v>
      </c>
      <c r="C13" s="13">
        <v>1</v>
      </c>
      <c r="D13" s="13">
        <v>24</v>
      </c>
      <c r="E13" s="12">
        <v>0</v>
      </c>
      <c r="F13" s="12">
        <v>1</v>
      </c>
      <c r="G13" s="12">
        <f>D13-E13+F13</f>
        <v>25</v>
      </c>
      <c r="H13" s="47" t="s">
        <v>71</v>
      </c>
      <c r="I13" s="13">
        <f t="shared" ref="I13:I16" si="6">IF(C13=1,60,IF(C13=4,90,IF(C13=5,90,IF(C13=6,30,IF(C13=7,70,IF(C13=8,140,IF(C13=9,130,140)))))))</f>
        <v>60</v>
      </c>
      <c r="J13" s="13">
        <f t="shared" ref="J13:J16" si="7">MAX(D13,G13)</f>
        <v>25</v>
      </c>
      <c r="K13" s="15">
        <f t="shared" si="3"/>
        <v>25</v>
      </c>
      <c r="L13">
        <f t="shared" si="4"/>
        <v>0</v>
      </c>
      <c r="M13" s="18"/>
      <c r="N13" s="21">
        <f t="shared" si="5"/>
        <v>0.41666666666666669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>
      <c r="A14" s="12">
        <v>143</v>
      </c>
      <c r="B14" s="12">
        <v>17</v>
      </c>
      <c r="C14" s="13">
        <v>1</v>
      </c>
      <c r="D14" s="13">
        <v>25</v>
      </c>
      <c r="E14" s="12">
        <v>2</v>
      </c>
      <c r="F14" s="12">
        <v>0</v>
      </c>
      <c r="G14" s="12">
        <f>D14-E14+F14</f>
        <v>23</v>
      </c>
      <c r="H14" s="47" t="s">
        <v>71</v>
      </c>
      <c r="I14" s="13">
        <f t="shared" si="6"/>
        <v>60</v>
      </c>
      <c r="J14" s="13">
        <f t="shared" si="7"/>
        <v>25</v>
      </c>
      <c r="K14" s="15">
        <f t="shared" si="3"/>
        <v>23</v>
      </c>
      <c r="L14">
        <f t="shared" si="4"/>
        <v>0</v>
      </c>
      <c r="M14" s="18"/>
      <c r="N14" s="21">
        <f t="shared" si="5"/>
        <v>0.41666666666666669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>
      <c r="A15" s="12">
        <v>143</v>
      </c>
      <c r="B15" s="12">
        <v>9</v>
      </c>
      <c r="C15" s="13">
        <v>1</v>
      </c>
      <c r="D15" s="13">
        <v>27</v>
      </c>
      <c r="E15" s="12">
        <v>1</v>
      </c>
      <c r="F15" s="12">
        <v>1</v>
      </c>
      <c r="G15" s="12">
        <f>D15-E15+F15</f>
        <v>27</v>
      </c>
      <c r="H15" s="47" t="s">
        <v>72</v>
      </c>
      <c r="I15" s="13">
        <f t="shared" si="6"/>
        <v>60</v>
      </c>
      <c r="J15" s="13">
        <f t="shared" si="7"/>
        <v>27</v>
      </c>
      <c r="K15" s="15">
        <f t="shared" si="3"/>
        <v>27</v>
      </c>
      <c r="L15">
        <f t="shared" si="4"/>
        <v>0</v>
      </c>
      <c r="M15" s="18"/>
      <c r="N15" s="21">
        <f t="shared" si="5"/>
        <v>0.45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>
      <c r="A16" s="12">
        <v>143</v>
      </c>
      <c r="B16" s="12">
        <v>16</v>
      </c>
      <c r="C16" s="13">
        <v>1</v>
      </c>
      <c r="D16" s="13">
        <v>22</v>
      </c>
      <c r="E16" s="12">
        <v>2</v>
      </c>
      <c r="F16" s="12">
        <v>2</v>
      </c>
      <c r="G16" s="12">
        <f>D16-E16+F16</f>
        <v>22</v>
      </c>
      <c r="H16" s="47" t="s">
        <v>73</v>
      </c>
      <c r="I16" s="13">
        <f t="shared" si="6"/>
        <v>60</v>
      </c>
      <c r="J16" s="13">
        <f t="shared" si="7"/>
        <v>22</v>
      </c>
      <c r="K16" s="15">
        <f t="shared" si="3"/>
        <v>22</v>
      </c>
      <c r="L16">
        <f t="shared" si="4"/>
        <v>0</v>
      </c>
      <c r="M16" s="45"/>
      <c r="N16" s="21">
        <f t="shared" si="5"/>
        <v>0.36666666666666664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>
      <c r="A17" s="12">
        <v>143</v>
      </c>
      <c r="B17" s="12">
        <v>10</v>
      </c>
      <c r="C17" s="13">
        <v>1</v>
      </c>
      <c r="D17" s="13">
        <v>18</v>
      </c>
      <c r="E17" s="12">
        <v>4</v>
      </c>
      <c r="F17" s="12">
        <v>2</v>
      </c>
      <c r="G17" s="12">
        <f t="shared" ref="G17:G20" si="8">D17-E17+F17</f>
        <v>16</v>
      </c>
      <c r="H17" s="47" t="s">
        <v>74</v>
      </c>
      <c r="I17" s="13">
        <f t="shared" ref="I17" si="9">IF(C17=1,60,IF(C17=4,90,IF(C17=5,90,IF(C17=6,30,IF(C17=7,70,IF(C17=8,140,IF(C17=9,130,140)))))))</f>
        <v>60</v>
      </c>
      <c r="J17" s="13">
        <f t="shared" ref="J17" si="10">MAX(D17,G17)</f>
        <v>18</v>
      </c>
      <c r="K17" s="15">
        <f t="shared" si="3"/>
        <v>16</v>
      </c>
      <c r="L17">
        <f t="shared" si="4"/>
        <v>0</v>
      </c>
      <c r="M17" s="18"/>
      <c r="N17" s="21">
        <f t="shared" si="5"/>
        <v>0.3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s="7" customFormat="1">
      <c r="A18" s="12">
        <v>143</v>
      </c>
      <c r="B18" s="12">
        <v>12</v>
      </c>
      <c r="C18" s="13">
        <v>1</v>
      </c>
      <c r="D18" s="13">
        <v>36</v>
      </c>
      <c r="E18" s="12">
        <v>6</v>
      </c>
      <c r="F18" s="12">
        <v>4</v>
      </c>
      <c r="G18" s="12">
        <f t="shared" si="8"/>
        <v>34</v>
      </c>
      <c r="H18" s="47" t="s">
        <v>75</v>
      </c>
      <c r="I18" s="13">
        <f t="shared" ref="I18:I20" si="11">IF(C18=1,60,IF(C18=4,90,IF(C18=5,90,IF(C18=6,30,IF(C18=7,70,IF(C18=8,140,IF(C18=9,130,140)))))))</f>
        <v>60</v>
      </c>
      <c r="J18" s="13">
        <f t="shared" ref="J18:J20" si="12">MAX(D18,G18)</f>
        <v>36</v>
      </c>
      <c r="K18" s="15">
        <f t="shared" si="3"/>
        <v>34</v>
      </c>
      <c r="L18">
        <f t="shared" si="4"/>
        <v>0</v>
      </c>
      <c r="M18" s="18"/>
      <c r="N18" s="21">
        <f t="shared" si="5"/>
        <v>0.6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5" s="7" customFormat="1">
      <c r="A19" s="12">
        <v>143</v>
      </c>
      <c r="B19" s="64" t="s">
        <v>66</v>
      </c>
      <c r="C19" s="13">
        <v>1</v>
      </c>
      <c r="D19" s="13">
        <v>29</v>
      </c>
      <c r="E19" s="12">
        <v>2</v>
      </c>
      <c r="F19" s="12">
        <v>5</v>
      </c>
      <c r="G19" s="12">
        <f t="shared" si="8"/>
        <v>32</v>
      </c>
      <c r="H19" s="47" t="s">
        <v>76</v>
      </c>
      <c r="I19" s="13">
        <f t="shared" si="11"/>
        <v>60</v>
      </c>
      <c r="J19" s="13">
        <f t="shared" si="12"/>
        <v>32</v>
      </c>
      <c r="K19" s="15">
        <f t="shared" si="3"/>
        <v>32</v>
      </c>
      <c r="L19">
        <f t="shared" si="4"/>
        <v>0</v>
      </c>
      <c r="M19" s="18"/>
      <c r="N19" s="21">
        <f t="shared" si="5"/>
        <v>0.53333333333333333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5" s="7" customFormat="1">
      <c r="A20" s="12">
        <v>143</v>
      </c>
      <c r="B20" s="12">
        <v>4</v>
      </c>
      <c r="C20" s="13">
        <v>1</v>
      </c>
      <c r="D20" s="13">
        <v>33</v>
      </c>
      <c r="E20" s="12">
        <v>5</v>
      </c>
      <c r="F20" s="12">
        <v>3</v>
      </c>
      <c r="G20" s="12">
        <f t="shared" si="8"/>
        <v>31</v>
      </c>
      <c r="H20" s="47" t="s">
        <v>77</v>
      </c>
      <c r="I20" s="13">
        <f t="shared" si="11"/>
        <v>60</v>
      </c>
      <c r="J20" s="13">
        <f t="shared" si="12"/>
        <v>33</v>
      </c>
      <c r="K20" s="15">
        <f t="shared" si="3"/>
        <v>31</v>
      </c>
      <c r="L20">
        <f t="shared" si="4"/>
        <v>0</v>
      </c>
      <c r="M20" s="18"/>
      <c r="N20" s="21">
        <f t="shared" si="5"/>
        <v>0.55000000000000004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>
      <c r="A21" s="12">
        <v>143</v>
      </c>
      <c r="B21" s="12">
        <v>19</v>
      </c>
      <c r="C21" s="13">
        <v>1</v>
      </c>
      <c r="D21" s="13">
        <v>31</v>
      </c>
      <c r="E21" s="12">
        <v>6</v>
      </c>
      <c r="F21" s="12">
        <v>3</v>
      </c>
      <c r="G21" s="12">
        <f>D21-E21+F21</f>
        <v>28</v>
      </c>
      <c r="H21" s="47" t="s">
        <v>78</v>
      </c>
      <c r="I21" s="13">
        <f t="shared" ref="I21:I30" si="13">IF(C21=1,60,IF(C21=4,90,IF(C21=5,90,IF(C21=6,30,IF(C21=7,70,IF(C21=8,140,IF(C21=9,130,140)))))))</f>
        <v>60</v>
      </c>
      <c r="J21" s="13">
        <f t="shared" ref="J21:J30" si="14">MAX(D21,G21)</f>
        <v>31</v>
      </c>
      <c r="K21" s="15"/>
      <c r="M21" s="18"/>
      <c r="N21" s="21">
        <f>J21/I21</f>
        <v>0.51666666666666672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38"/>
    </row>
    <row r="22" spans="1:45">
      <c r="A22" s="12">
        <v>143</v>
      </c>
      <c r="B22" s="12">
        <v>8</v>
      </c>
      <c r="C22" s="13">
        <v>1</v>
      </c>
      <c r="D22" s="13">
        <v>43</v>
      </c>
      <c r="E22" s="12">
        <v>6</v>
      </c>
      <c r="F22" s="12">
        <v>6</v>
      </c>
      <c r="G22" s="12">
        <f t="shared" ref="G22:G30" si="15">D22-E22+F22</f>
        <v>43</v>
      </c>
      <c r="H22" s="47" t="s">
        <v>79</v>
      </c>
      <c r="I22" s="13">
        <f t="shared" si="13"/>
        <v>60</v>
      </c>
      <c r="J22" s="13">
        <f t="shared" si="14"/>
        <v>43</v>
      </c>
      <c r="K22" s="15">
        <f>D22-E22+F22</f>
        <v>43</v>
      </c>
      <c r="L22">
        <f>IF(K22-G22=0,0,"chyba")</f>
        <v>0</v>
      </c>
      <c r="M22" s="18"/>
      <c r="N22" s="21">
        <f t="shared" ref="N22:N30" si="16">J22/I22</f>
        <v>0.71666666666666667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41"/>
    </row>
    <row r="23" spans="1:45">
      <c r="A23" s="12">
        <v>143</v>
      </c>
      <c r="B23" s="12">
        <v>9</v>
      </c>
      <c r="C23" s="13">
        <v>1</v>
      </c>
      <c r="D23" s="13">
        <v>35</v>
      </c>
      <c r="E23" s="12">
        <v>6</v>
      </c>
      <c r="F23" s="12">
        <v>4</v>
      </c>
      <c r="G23" s="12">
        <f t="shared" si="15"/>
        <v>33</v>
      </c>
      <c r="H23" s="47" t="s">
        <v>80</v>
      </c>
      <c r="I23" s="13">
        <f t="shared" si="13"/>
        <v>60</v>
      </c>
      <c r="J23" s="13">
        <f t="shared" si="14"/>
        <v>35</v>
      </c>
      <c r="N23" s="21">
        <f t="shared" si="16"/>
        <v>0.58333333333333337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41"/>
    </row>
    <row r="24" spans="1:45">
      <c r="A24" s="12">
        <v>143</v>
      </c>
      <c r="B24" s="12">
        <v>17</v>
      </c>
      <c r="C24" s="13">
        <v>1</v>
      </c>
      <c r="D24" s="13">
        <v>41</v>
      </c>
      <c r="E24" s="12">
        <v>6</v>
      </c>
      <c r="F24" s="12">
        <v>8</v>
      </c>
      <c r="G24" s="12">
        <f t="shared" si="15"/>
        <v>43</v>
      </c>
      <c r="H24" s="47" t="s">
        <v>81</v>
      </c>
      <c r="I24" s="13">
        <f t="shared" si="13"/>
        <v>60</v>
      </c>
      <c r="J24" s="13">
        <f t="shared" si="14"/>
        <v>43</v>
      </c>
      <c r="N24" s="21">
        <f t="shared" si="16"/>
        <v>0.71666666666666667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41"/>
    </row>
    <row r="25" spans="1:45">
      <c r="A25" s="12">
        <v>143</v>
      </c>
      <c r="B25" s="12">
        <v>5</v>
      </c>
      <c r="C25" s="13">
        <v>1</v>
      </c>
      <c r="D25" s="13">
        <v>45</v>
      </c>
      <c r="E25" s="12">
        <v>4</v>
      </c>
      <c r="F25" s="12">
        <v>3</v>
      </c>
      <c r="G25" s="12">
        <f t="shared" si="15"/>
        <v>44</v>
      </c>
      <c r="H25" s="47" t="s">
        <v>82</v>
      </c>
      <c r="I25" s="13">
        <f t="shared" si="13"/>
        <v>60</v>
      </c>
      <c r="J25" s="13">
        <f t="shared" si="14"/>
        <v>45</v>
      </c>
      <c r="N25" s="21">
        <f t="shared" si="16"/>
        <v>0.75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41"/>
    </row>
    <row r="26" spans="1:45">
      <c r="A26" s="12">
        <v>143</v>
      </c>
      <c r="B26" s="12">
        <v>12</v>
      </c>
      <c r="C26" s="13">
        <v>1</v>
      </c>
      <c r="D26" s="13">
        <v>33</v>
      </c>
      <c r="E26" s="12">
        <v>2</v>
      </c>
      <c r="F26" s="12">
        <v>3</v>
      </c>
      <c r="G26" s="12">
        <f t="shared" si="15"/>
        <v>34</v>
      </c>
      <c r="H26" s="47" t="s">
        <v>83</v>
      </c>
      <c r="I26" s="13">
        <f t="shared" si="13"/>
        <v>60</v>
      </c>
      <c r="J26" s="13">
        <f t="shared" si="14"/>
        <v>34</v>
      </c>
      <c r="N26" s="21">
        <f t="shared" si="16"/>
        <v>0.56666666666666665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>
      <c r="A27" s="12">
        <v>143</v>
      </c>
      <c r="B27" s="12">
        <v>4</v>
      </c>
      <c r="C27" s="13">
        <v>1</v>
      </c>
      <c r="D27" s="13">
        <v>31</v>
      </c>
      <c r="E27" s="12">
        <v>7</v>
      </c>
      <c r="F27" s="12">
        <v>3</v>
      </c>
      <c r="G27" s="12">
        <f t="shared" si="15"/>
        <v>27</v>
      </c>
      <c r="H27" s="47" t="s">
        <v>84</v>
      </c>
      <c r="I27" s="13">
        <f t="shared" si="13"/>
        <v>60</v>
      </c>
      <c r="J27" s="13">
        <f t="shared" si="14"/>
        <v>31</v>
      </c>
      <c r="N27" s="21">
        <f t="shared" si="16"/>
        <v>0.51666666666666672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5">
      <c r="A28" s="12">
        <v>143</v>
      </c>
      <c r="B28" s="64" t="s">
        <v>66</v>
      </c>
      <c r="C28" s="13">
        <v>1</v>
      </c>
      <c r="D28" s="13">
        <v>29</v>
      </c>
      <c r="E28" s="12">
        <v>3</v>
      </c>
      <c r="F28" s="12">
        <v>0</v>
      </c>
      <c r="G28" s="12">
        <f t="shared" ref="G28" si="17">D28-E28+F28</f>
        <v>26</v>
      </c>
      <c r="H28" s="47" t="s">
        <v>85</v>
      </c>
      <c r="I28" s="13">
        <f t="shared" ref="I28:I29" si="18">IF(C28=1,60,IF(C28=4,90,IF(C28=5,90,IF(C28=6,30,IF(C28=7,70,IF(C28=8,140,IF(C28=9,130,140)))))))</f>
        <v>60</v>
      </c>
      <c r="J28" s="13">
        <f t="shared" ref="J28:J29" si="19">MAX(D28,G28)</f>
        <v>29</v>
      </c>
      <c r="N28" s="21">
        <f t="shared" si="16"/>
        <v>0.48333333333333334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5">
      <c r="A29" s="12">
        <v>143</v>
      </c>
      <c r="B29" s="64" t="s">
        <v>66</v>
      </c>
      <c r="C29" s="13">
        <v>1</v>
      </c>
      <c r="D29" s="66" t="s">
        <v>66</v>
      </c>
      <c r="E29" s="64" t="s">
        <v>66</v>
      </c>
      <c r="F29" s="64" t="s">
        <v>66</v>
      </c>
      <c r="G29" s="12">
        <v>36</v>
      </c>
      <c r="H29" s="47" t="s">
        <v>86</v>
      </c>
      <c r="I29" s="13">
        <f t="shared" si="18"/>
        <v>60</v>
      </c>
      <c r="J29" s="13">
        <f t="shared" si="19"/>
        <v>36</v>
      </c>
      <c r="N29" s="2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1:45">
      <c r="A30" s="12">
        <v>143</v>
      </c>
      <c r="B30" s="64" t="s">
        <v>66</v>
      </c>
      <c r="C30" s="13">
        <v>1</v>
      </c>
      <c r="D30" s="66" t="s">
        <v>66</v>
      </c>
      <c r="E30" s="64" t="s">
        <v>66</v>
      </c>
      <c r="F30" s="64" t="s">
        <v>66</v>
      </c>
      <c r="G30" s="12">
        <v>30</v>
      </c>
      <c r="H30" s="47" t="s">
        <v>87</v>
      </c>
      <c r="I30" s="13">
        <f t="shared" si="13"/>
        <v>60</v>
      </c>
      <c r="J30" s="13">
        <f t="shared" si="14"/>
        <v>30</v>
      </c>
      <c r="N30" s="21">
        <f t="shared" si="16"/>
        <v>0.5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ht="15.75" thickBot="1">
      <c r="A31" s="56"/>
      <c r="B31" s="57"/>
      <c r="C31" s="58"/>
      <c r="D31" s="59"/>
      <c r="E31" s="59"/>
      <c r="F31" s="59"/>
      <c r="G31" s="59"/>
      <c r="H31" s="59"/>
      <c r="I31" s="59"/>
      <c r="J31" s="59"/>
      <c r="K31" s="26"/>
      <c r="L31" s="26"/>
      <c r="M31" s="26"/>
      <c r="N31" s="61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1:45" ht="15.75" thickBot="1">
      <c r="A32" s="48" t="s">
        <v>18</v>
      </c>
      <c r="B32" s="49"/>
      <c r="C32" s="50"/>
      <c r="D32" s="51">
        <f>SUM(D9:D31)</f>
        <v>706</v>
      </c>
      <c r="E32" s="51">
        <f>SUM(E9:E31)</f>
        <v>83</v>
      </c>
      <c r="F32" s="51">
        <f>SUM(F9:F31)</f>
        <v>83</v>
      </c>
      <c r="G32" s="51">
        <f>SUM(G9:G31)</f>
        <v>765</v>
      </c>
      <c r="H32" s="51"/>
      <c r="I32" s="51">
        <f>SUM(I9:I31)</f>
        <v>1320</v>
      </c>
      <c r="J32" s="51">
        <f>SUM(J9:J31)</f>
        <v>789</v>
      </c>
      <c r="N32" s="52">
        <f>J32/I32</f>
        <v>0.59772727272727277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4"/>
      <c r="AJ32" s="54"/>
      <c r="AK32" s="54"/>
      <c r="AL32" s="54"/>
      <c r="AM32" s="54"/>
      <c r="AN32" s="54"/>
      <c r="AO32" s="54"/>
      <c r="AP32" s="54"/>
      <c r="AQ32" s="54"/>
      <c r="AR32" s="55"/>
    </row>
    <row r="35" spans="21:22">
      <c r="U35" s="60"/>
      <c r="V35" s="60"/>
    </row>
  </sheetData>
  <phoneticPr fontId="0" type="noConversion"/>
  <conditionalFormatting sqref="AI9:AR32">
    <cfRule type="expression" dxfId="1" priority="9" stopIfTrue="1">
      <formula>($J9/$I9)&gt;AI$8</formula>
    </cfRule>
  </conditionalFormatting>
  <conditionalFormatting sqref="O9:AH32">
    <cfRule type="expression" dxfId="0" priority="10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74"/>
  <sheetViews>
    <sheetView showGridLines="0" zoomScaleNormal="100" workbookViewId="0"/>
  </sheetViews>
  <sheetFormatPr defaultRowHeight="14.25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>
      <c r="A1" s="8" t="s">
        <v>0</v>
      </c>
      <c r="C1" s="3" t="s">
        <v>22</v>
      </c>
      <c r="H1" s="4"/>
      <c r="I1" s="4" t="s">
        <v>1</v>
      </c>
      <c r="J1" s="2" t="s">
        <v>23</v>
      </c>
      <c r="K1" s="2"/>
    </row>
    <row r="2" spans="1:44">
      <c r="A2" s="5" t="s">
        <v>2</v>
      </c>
      <c r="C2" t="s">
        <v>37</v>
      </c>
      <c r="H2" s="4"/>
      <c r="I2" s="4" t="s">
        <v>4</v>
      </c>
      <c r="J2" s="17" t="s">
        <v>24</v>
      </c>
      <c r="K2" s="17"/>
    </row>
    <row r="3" spans="1:44">
      <c r="A3" s="5"/>
      <c r="H3" t="s">
        <v>5</v>
      </c>
    </row>
    <row r="4" spans="1:44">
      <c r="A4" s="5" t="s">
        <v>6</v>
      </c>
      <c r="C4" t="s">
        <v>25</v>
      </c>
      <c r="H4" s="4" t="s">
        <v>7</v>
      </c>
      <c r="I4" t="s">
        <v>20</v>
      </c>
      <c r="N4" s="16" t="s">
        <v>21</v>
      </c>
      <c r="Q4" t="s">
        <v>60</v>
      </c>
    </row>
    <row r="6" spans="1:44" ht="15">
      <c r="A6" s="1" t="s">
        <v>19</v>
      </c>
    </row>
    <row r="7" spans="1:44" ht="15" thickBot="1"/>
    <row r="8" spans="1:44" s="7" customFormat="1" ht="30.75" thickBot="1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>
      <c r="A9" s="12">
        <v>1</v>
      </c>
      <c r="B9" s="12">
        <v>6</v>
      </c>
      <c r="C9" s="13">
        <v>8</v>
      </c>
      <c r="D9" s="13">
        <v>5</v>
      </c>
      <c r="E9" s="12">
        <v>0</v>
      </c>
      <c r="F9" s="12">
        <v>0</v>
      </c>
      <c r="G9" s="12">
        <v>5</v>
      </c>
      <c r="H9" s="46" t="s">
        <v>40</v>
      </c>
      <c r="I9" s="13">
        <f t="shared" ref="I9:I16" si="1">IF(C9=1,60,IF(C9=4,90,IF(C9=5,90,IF(C9=6,30,IF(C9=7,70,IF(C9=8,140,IF(C9=9,130,140)))))))</f>
        <v>140</v>
      </c>
      <c r="J9" s="13">
        <f t="shared" ref="J9:J16" si="2">MAX(D9,G9)</f>
        <v>5</v>
      </c>
      <c r="K9" s="15">
        <f t="shared" ref="K9:K65" si="3">D9-E9+F9</f>
        <v>5</v>
      </c>
      <c r="L9">
        <f t="shared" ref="L9:L65" si="4">IF(K9-G9=0,0,"chyba")</f>
        <v>0</v>
      </c>
      <c r="M9" s="18"/>
      <c r="N9" s="21">
        <f t="shared" ref="N9:N65" si="5">J9/I9</f>
        <v>3.5714285714285712E-2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>
      <c r="A10" s="12">
        <v>1</v>
      </c>
      <c r="B10" s="12">
        <v>9</v>
      </c>
      <c r="C10" s="13">
        <v>8</v>
      </c>
      <c r="D10" s="13">
        <v>0</v>
      </c>
      <c r="E10" s="12">
        <v>0</v>
      </c>
      <c r="F10" s="12">
        <v>0</v>
      </c>
      <c r="G10" s="12">
        <v>0</v>
      </c>
      <c r="H10" s="46" t="s">
        <v>27</v>
      </c>
      <c r="I10" s="13">
        <f t="shared" si="1"/>
        <v>140</v>
      </c>
      <c r="J10" s="13">
        <f t="shared" si="2"/>
        <v>0</v>
      </c>
      <c r="K10" s="15">
        <f t="shared" si="3"/>
        <v>0</v>
      </c>
      <c r="L10">
        <f t="shared" si="4"/>
        <v>0</v>
      </c>
      <c r="M10" s="18"/>
      <c r="N10" s="21">
        <f t="shared" si="5"/>
        <v>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>
      <c r="A11" s="12">
        <v>1</v>
      </c>
      <c r="B11" s="12">
        <v>11</v>
      </c>
      <c r="C11" s="13">
        <v>8</v>
      </c>
      <c r="D11" s="13">
        <v>20</v>
      </c>
      <c r="E11" s="12">
        <v>0</v>
      </c>
      <c r="F11" s="12">
        <v>2</v>
      </c>
      <c r="G11" s="12">
        <v>22</v>
      </c>
      <c r="H11" s="46" t="s">
        <v>45</v>
      </c>
      <c r="I11" s="13">
        <f t="shared" si="1"/>
        <v>140</v>
      </c>
      <c r="J11" s="13">
        <f t="shared" si="2"/>
        <v>22</v>
      </c>
      <c r="K11" s="15">
        <f t="shared" si="3"/>
        <v>22</v>
      </c>
      <c r="L11">
        <f t="shared" si="4"/>
        <v>0</v>
      </c>
      <c r="M11" s="18"/>
      <c r="N11" s="21">
        <f t="shared" si="5"/>
        <v>0.15714285714285714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>
      <c r="A12" s="12">
        <v>1</v>
      </c>
      <c r="B12" s="12">
        <v>10</v>
      </c>
      <c r="C12" s="13">
        <v>8</v>
      </c>
      <c r="D12" s="13">
        <v>4</v>
      </c>
      <c r="E12" s="12">
        <v>0</v>
      </c>
      <c r="F12" s="12">
        <v>3</v>
      </c>
      <c r="G12" s="12">
        <v>7</v>
      </c>
      <c r="H12" s="46" t="s">
        <v>30</v>
      </c>
      <c r="I12" s="13">
        <f t="shared" si="1"/>
        <v>140</v>
      </c>
      <c r="J12" s="13">
        <f t="shared" si="2"/>
        <v>7</v>
      </c>
      <c r="K12" s="15">
        <f t="shared" si="3"/>
        <v>7</v>
      </c>
      <c r="L12">
        <f t="shared" si="4"/>
        <v>0</v>
      </c>
      <c r="M12" s="18"/>
      <c r="N12" s="21">
        <f t="shared" si="5"/>
        <v>0.05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>
      <c r="A13" s="12">
        <v>1</v>
      </c>
      <c r="B13" s="12">
        <v>13</v>
      </c>
      <c r="C13" s="13">
        <v>8</v>
      </c>
      <c r="D13" s="12">
        <v>30</v>
      </c>
      <c r="E13" s="12">
        <v>7</v>
      </c>
      <c r="F13" s="12">
        <v>5</v>
      </c>
      <c r="G13" s="12">
        <v>28</v>
      </c>
      <c r="H13" s="46" t="s">
        <v>31</v>
      </c>
      <c r="I13" s="13">
        <f t="shared" si="1"/>
        <v>140</v>
      </c>
      <c r="J13" s="13">
        <f t="shared" si="2"/>
        <v>30</v>
      </c>
      <c r="K13" s="15">
        <f t="shared" si="3"/>
        <v>28</v>
      </c>
      <c r="L13">
        <f t="shared" si="4"/>
        <v>0</v>
      </c>
      <c r="M13" s="18"/>
      <c r="N13" s="21">
        <f t="shared" si="5"/>
        <v>0.21428571428571427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>
      <c r="A14" s="12">
        <v>1</v>
      </c>
      <c r="B14" s="12">
        <v>14</v>
      </c>
      <c r="C14" s="13">
        <v>8</v>
      </c>
      <c r="D14" s="12">
        <v>3</v>
      </c>
      <c r="E14" s="12">
        <v>0</v>
      </c>
      <c r="F14" s="12">
        <v>6</v>
      </c>
      <c r="G14" s="12">
        <v>9</v>
      </c>
      <c r="H14" s="46" t="s">
        <v>54</v>
      </c>
      <c r="I14" s="13">
        <f t="shared" si="1"/>
        <v>140</v>
      </c>
      <c r="J14" s="13">
        <f t="shared" si="2"/>
        <v>9</v>
      </c>
      <c r="K14" s="15">
        <f t="shared" si="3"/>
        <v>9</v>
      </c>
      <c r="L14">
        <f t="shared" si="4"/>
        <v>0</v>
      </c>
      <c r="M14" s="18"/>
      <c r="N14" s="21">
        <f t="shared" si="5"/>
        <v>6.4285714285714279E-2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>
      <c r="A15" s="12">
        <v>1</v>
      </c>
      <c r="B15" s="12">
        <v>1</v>
      </c>
      <c r="C15" s="13">
        <v>8</v>
      </c>
      <c r="D15" s="12">
        <v>6</v>
      </c>
      <c r="E15" s="12">
        <v>0</v>
      </c>
      <c r="F15" s="12">
        <v>2</v>
      </c>
      <c r="G15" s="12">
        <v>8</v>
      </c>
      <c r="H15" s="46" t="s">
        <v>55</v>
      </c>
      <c r="I15" s="13">
        <f t="shared" si="1"/>
        <v>140</v>
      </c>
      <c r="J15" s="13">
        <f t="shared" si="2"/>
        <v>8</v>
      </c>
      <c r="K15" s="15">
        <f t="shared" si="3"/>
        <v>8</v>
      </c>
      <c r="L15">
        <f t="shared" si="4"/>
        <v>0</v>
      </c>
      <c r="M15" s="18"/>
      <c r="N15" s="21">
        <f t="shared" si="5"/>
        <v>5.7142857142857141E-2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>
      <c r="A16" s="12">
        <v>1</v>
      </c>
      <c r="B16" s="12">
        <v>2</v>
      </c>
      <c r="C16" s="13">
        <v>8</v>
      </c>
      <c r="D16" s="12">
        <v>12</v>
      </c>
      <c r="E16" s="12">
        <v>3</v>
      </c>
      <c r="F16" s="12">
        <v>0</v>
      </c>
      <c r="G16" s="12">
        <v>9</v>
      </c>
      <c r="H16" s="46" t="s">
        <v>35</v>
      </c>
      <c r="I16" s="13">
        <f t="shared" si="1"/>
        <v>140</v>
      </c>
      <c r="J16" s="13">
        <f t="shared" si="2"/>
        <v>12</v>
      </c>
      <c r="K16" s="15">
        <f t="shared" si="3"/>
        <v>9</v>
      </c>
      <c r="L16">
        <f t="shared" si="4"/>
        <v>0</v>
      </c>
      <c r="M16" s="45"/>
      <c r="N16" s="21">
        <f t="shared" si="5"/>
        <v>8.5714285714285715E-2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ht="15.75" thickBot="1">
      <c r="A17" s="12"/>
      <c r="B17" s="12"/>
      <c r="C17" s="13"/>
      <c r="D17" s="30"/>
      <c r="E17" s="12"/>
      <c r="F17" s="12"/>
      <c r="G17" s="12"/>
      <c r="H17" s="14"/>
      <c r="I17" s="36"/>
      <c r="J17" s="13"/>
      <c r="K17" s="15"/>
      <c r="M17" s="1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8"/>
    </row>
    <row r="18" spans="1:45" ht="15.75" thickBot="1">
      <c r="A18" s="30" t="s">
        <v>18</v>
      </c>
      <c r="B18" s="31"/>
      <c r="C18" s="32"/>
      <c r="D18" s="42">
        <f>SUM(D9:D17)</f>
        <v>80</v>
      </c>
      <c r="E18" s="42">
        <f>SUM(E9:E17)</f>
        <v>10</v>
      </c>
      <c r="F18" s="42">
        <f>SUM(F9:F17)</f>
        <v>18</v>
      </c>
      <c r="G18" s="42">
        <f>SUM(G9:G17)</f>
        <v>88</v>
      </c>
      <c r="H18" s="42"/>
      <c r="I18" s="42">
        <f>SUM(I9:I17)</f>
        <v>1120</v>
      </c>
      <c r="J18" s="42">
        <f>SUM(J9:J17)</f>
        <v>93</v>
      </c>
      <c r="K18" s="15">
        <f>D18-E18+F18</f>
        <v>88</v>
      </c>
      <c r="L18">
        <f>IF(K18-G18=0,0,"chyba")</f>
        <v>0</v>
      </c>
      <c r="M18" s="18"/>
      <c r="N18" s="44">
        <f>J18/I18</f>
        <v>8.3035714285714282E-2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S18" s="41"/>
    </row>
    <row r="19" spans="1:45" ht="15">
      <c r="C19" s="25"/>
      <c r="D19" s="26"/>
      <c r="E19" s="26"/>
      <c r="F19" s="27"/>
      <c r="G19" s="26"/>
      <c r="H19" s="43"/>
      <c r="I19" s="26"/>
      <c r="N19" s="37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1"/>
    </row>
    <row r="20" spans="1:45" s="7" customFormat="1">
      <c r="A20" s="12">
        <v>18</v>
      </c>
      <c r="B20" s="12">
        <v>2</v>
      </c>
      <c r="C20" s="13">
        <v>8</v>
      </c>
      <c r="D20" s="13">
        <v>3</v>
      </c>
      <c r="E20" s="12">
        <v>0</v>
      </c>
      <c r="F20" s="12">
        <v>0</v>
      </c>
      <c r="G20" s="12">
        <v>3</v>
      </c>
      <c r="H20" s="46" t="s">
        <v>26</v>
      </c>
      <c r="I20" s="13">
        <f t="shared" ref="I20:I26" si="6">IF(C20=1,60,IF(C20=4,90,IF(C20=5,90,IF(C20=6,30,IF(C20=7,70,IF(C20=8,140,IF(C20=9,130,140)))))))</f>
        <v>140</v>
      </c>
      <c r="J20" s="13">
        <f t="shared" ref="J20:J26" si="7">MAX(D20,G20)</f>
        <v>3</v>
      </c>
      <c r="K20" s="15">
        <f t="shared" si="3"/>
        <v>3</v>
      </c>
      <c r="L20">
        <f t="shared" si="4"/>
        <v>0</v>
      </c>
      <c r="M20" s="18"/>
      <c r="N20" s="21">
        <f t="shared" si="5"/>
        <v>2.1428571428571429E-2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>
      <c r="A21" s="12">
        <v>18</v>
      </c>
      <c r="B21" s="12">
        <v>4</v>
      </c>
      <c r="C21" s="13">
        <v>8</v>
      </c>
      <c r="D21" s="13">
        <v>0</v>
      </c>
      <c r="E21" s="12">
        <v>0</v>
      </c>
      <c r="F21" s="12">
        <v>0</v>
      </c>
      <c r="G21" s="12">
        <v>0</v>
      </c>
      <c r="H21" s="46" t="s">
        <v>27</v>
      </c>
      <c r="I21" s="13">
        <f t="shared" si="6"/>
        <v>140</v>
      </c>
      <c r="J21" s="13">
        <f t="shared" si="7"/>
        <v>0</v>
      </c>
      <c r="K21" s="15">
        <f t="shared" si="3"/>
        <v>0</v>
      </c>
      <c r="L21">
        <f t="shared" si="4"/>
        <v>0</v>
      </c>
      <c r="M21" s="18"/>
      <c r="N21" s="21">
        <f t="shared" si="5"/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s="7" customFormat="1">
      <c r="A22" s="12">
        <v>18</v>
      </c>
      <c r="B22" s="12">
        <v>5</v>
      </c>
      <c r="C22" s="13">
        <v>8</v>
      </c>
      <c r="D22" s="13">
        <v>10</v>
      </c>
      <c r="E22" s="12">
        <v>0</v>
      </c>
      <c r="F22" s="12">
        <v>2</v>
      </c>
      <c r="G22" s="12">
        <v>12</v>
      </c>
      <c r="H22" s="46" t="s">
        <v>44</v>
      </c>
      <c r="I22" s="13">
        <f t="shared" si="6"/>
        <v>140</v>
      </c>
      <c r="J22" s="13">
        <f t="shared" si="7"/>
        <v>12</v>
      </c>
      <c r="K22" s="15">
        <f t="shared" si="3"/>
        <v>12</v>
      </c>
      <c r="L22">
        <f t="shared" si="4"/>
        <v>0</v>
      </c>
      <c r="M22" s="18"/>
      <c r="N22" s="21">
        <f t="shared" si="5"/>
        <v>8.5714285714285715E-2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5" s="7" customFormat="1">
      <c r="A23" s="12">
        <v>18</v>
      </c>
      <c r="B23" s="12">
        <v>6</v>
      </c>
      <c r="C23" s="13">
        <v>9</v>
      </c>
      <c r="D23" s="13">
        <v>14</v>
      </c>
      <c r="E23" s="12">
        <v>1</v>
      </c>
      <c r="F23" s="12">
        <v>1</v>
      </c>
      <c r="G23" s="12">
        <v>14</v>
      </c>
      <c r="H23" s="46" t="s">
        <v>49</v>
      </c>
      <c r="I23" s="13">
        <f t="shared" si="6"/>
        <v>130</v>
      </c>
      <c r="J23" s="13">
        <f t="shared" si="7"/>
        <v>14</v>
      </c>
      <c r="K23" s="15">
        <f t="shared" si="3"/>
        <v>14</v>
      </c>
      <c r="L23">
        <f t="shared" si="4"/>
        <v>0</v>
      </c>
      <c r="M23" s="18"/>
      <c r="N23" s="21">
        <f t="shared" si="5"/>
        <v>0.1076923076923077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5" s="7" customFormat="1">
      <c r="A24" s="12">
        <v>18</v>
      </c>
      <c r="B24" s="12">
        <v>8</v>
      </c>
      <c r="C24" s="13">
        <v>8</v>
      </c>
      <c r="D24" s="12">
        <v>4</v>
      </c>
      <c r="E24" s="12">
        <v>0</v>
      </c>
      <c r="F24" s="12">
        <v>3</v>
      </c>
      <c r="G24" s="12">
        <v>7</v>
      </c>
      <c r="H24" s="46" t="s">
        <v>52</v>
      </c>
      <c r="I24" s="13">
        <f t="shared" si="6"/>
        <v>140</v>
      </c>
      <c r="J24" s="13">
        <f t="shared" si="7"/>
        <v>7</v>
      </c>
      <c r="K24" s="15">
        <f t="shared" si="3"/>
        <v>7</v>
      </c>
      <c r="L24">
        <f t="shared" si="4"/>
        <v>0</v>
      </c>
      <c r="M24" s="18"/>
      <c r="N24" s="21">
        <f t="shared" si="5"/>
        <v>0.05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5" s="7" customFormat="1">
      <c r="A25" s="12">
        <v>18</v>
      </c>
      <c r="B25" s="12">
        <v>10</v>
      </c>
      <c r="C25" s="13">
        <v>8</v>
      </c>
      <c r="D25" s="12">
        <v>16</v>
      </c>
      <c r="E25" s="12">
        <v>3</v>
      </c>
      <c r="F25" s="12">
        <v>1</v>
      </c>
      <c r="G25" s="12">
        <v>14</v>
      </c>
      <c r="H25" s="46" t="s">
        <v>53</v>
      </c>
      <c r="I25" s="13">
        <f t="shared" si="6"/>
        <v>140</v>
      </c>
      <c r="J25" s="13">
        <f t="shared" si="7"/>
        <v>16</v>
      </c>
      <c r="K25" s="15">
        <f t="shared" si="3"/>
        <v>14</v>
      </c>
      <c r="L25">
        <f t="shared" si="4"/>
        <v>0</v>
      </c>
      <c r="M25" s="18"/>
      <c r="N25" s="21">
        <f t="shared" si="5"/>
        <v>0.11428571428571428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5" s="7" customFormat="1">
      <c r="A26" s="12">
        <v>18</v>
      </c>
      <c r="B26" s="12">
        <v>11</v>
      </c>
      <c r="C26" s="13">
        <v>8</v>
      </c>
      <c r="D26" s="12">
        <v>17</v>
      </c>
      <c r="E26" s="12">
        <v>2</v>
      </c>
      <c r="F26" s="12">
        <v>2</v>
      </c>
      <c r="G26" s="12">
        <v>17</v>
      </c>
      <c r="H26" s="46" t="s">
        <v>58</v>
      </c>
      <c r="I26" s="13">
        <f t="shared" si="6"/>
        <v>140</v>
      </c>
      <c r="J26" s="13">
        <f t="shared" si="7"/>
        <v>17</v>
      </c>
      <c r="K26" s="15">
        <f t="shared" si="3"/>
        <v>17</v>
      </c>
      <c r="L26">
        <f t="shared" si="4"/>
        <v>0</v>
      </c>
      <c r="M26" s="18"/>
      <c r="N26" s="21">
        <f t="shared" si="5"/>
        <v>0.12142857142857143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ht="15.75" thickBot="1">
      <c r="A27" s="12"/>
      <c r="B27" s="12"/>
      <c r="C27" s="13"/>
      <c r="D27" s="30"/>
      <c r="E27" s="12"/>
      <c r="F27" s="12"/>
      <c r="G27" s="12"/>
      <c r="H27" s="14"/>
      <c r="I27" s="36"/>
      <c r="J27" s="13"/>
      <c r="K27" s="15"/>
      <c r="M27" s="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8"/>
    </row>
    <row r="28" spans="1:45" ht="15.75" thickBot="1">
      <c r="A28" s="30" t="s">
        <v>18</v>
      </c>
      <c r="B28" s="31"/>
      <c r="C28" s="32"/>
      <c r="D28" s="42">
        <f>SUM(D20:D27)</f>
        <v>64</v>
      </c>
      <c r="E28" s="42">
        <f>SUM(E20:E27)</f>
        <v>6</v>
      </c>
      <c r="F28" s="42">
        <f>SUM(F20:F27)</f>
        <v>9</v>
      </c>
      <c r="G28" s="42">
        <f>SUM(G20:G27)</f>
        <v>67</v>
      </c>
      <c r="H28" s="42"/>
      <c r="I28" s="42">
        <f>SUM(I20:I27)</f>
        <v>970</v>
      </c>
      <c r="J28" s="42">
        <f>SUM(J20:J27)</f>
        <v>69</v>
      </c>
      <c r="K28" s="15">
        <f>D28-E28+F28</f>
        <v>67</v>
      </c>
      <c r="L28">
        <f>IF(K28-G28=0,0,"chyba")</f>
        <v>0</v>
      </c>
      <c r="M28" s="18"/>
      <c r="N28" s="44">
        <f>J28/I28</f>
        <v>7.1134020618556698E-2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41"/>
    </row>
    <row r="29" spans="1:45" ht="15">
      <c r="C29" s="25"/>
      <c r="D29" s="26"/>
      <c r="E29" s="26"/>
      <c r="F29" s="27"/>
      <c r="G29" s="26"/>
      <c r="H29" s="43"/>
      <c r="I29" s="26"/>
      <c r="N29" s="37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</row>
    <row r="30" spans="1:45" s="7" customFormat="1">
      <c r="A30" s="12">
        <v>25</v>
      </c>
      <c r="B30" s="12">
        <v>2</v>
      </c>
      <c r="C30" s="13">
        <v>8</v>
      </c>
      <c r="D30" s="13">
        <v>6</v>
      </c>
      <c r="E30" s="12">
        <v>1</v>
      </c>
      <c r="F30" s="12">
        <v>0</v>
      </c>
      <c r="G30" s="12">
        <v>5</v>
      </c>
      <c r="H30" s="46" t="s">
        <v>38</v>
      </c>
      <c r="I30" s="13">
        <f t="shared" ref="I30:I37" si="8">IF(C30=1,60,IF(C30=4,90,IF(C30=5,90,IF(C30=6,30,IF(C30=7,70,IF(C30=8,140,IF(C30=9,130,140)))))))</f>
        <v>140</v>
      </c>
      <c r="J30" s="13">
        <f t="shared" ref="J30:J37" si="9">MAX(D30,G30)</f>
        <v>6</v>
      </c>
      <c r="K30" s="15">
        <f t="shared" si="3"/>
        <v>5</v>
      </c>
      <c r="L30">
        <f t="shared" si="4"/>
        <v>0</v>
      </c>
      <c r="M30" s="18"/>
      <c r="N30" s="21">
        <f t="shared" si="5"/>
        <v>4.2857142857142858E-2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s="7" customFormat="1">
      <c r="A31" s="12">
        <v>25</v>
      </c>
      <c r="B31" s="12">
        <v>7</v>
      </c>
      <c r="C31" s="13">
        <v>8</v>
      </c>
      <c r="D31" s="13">
        <v>1</v>
      </c>
      <c r="E31" s="12">
        <v>0</v>
      </c>
      <c r="F31" s="12">
        <v>0</v>
      </c>
      <c r="G31" s="12">
        <v>1</v>
      </c>
      <c r="H31" s="46" t="s">
        <v>41</v>
      </c>
      <c r="I31" s="13">
        <f t="shared" si="8"/>
        <v>140</v>
      </c>
      <c r="J31" s="13">
        <f t="shared" si="9"/>
        <v>1</v>
      </c>
      <c r="K31" s="15">
        <f t="shared" si="3"/>
        <v>1</v>
      </c>
      <c r="L31">
        <f t="shared" si="4"/>
        <v>0</v>
      </c>
      <c r="M31" s="18"/>
      <c r="N31" s="21">
        <f t="shared" si="5"/>
        <v>7.1428571428571426E-3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 s="7" customFormat="1">
      <c r="A32" s="12">
        <v>25</v>
      </c>
      <c r="B32" s="12">
        <v>8</v>
      </c>
      <c r="C32" s="13">
        <v>8</v>
      </c>
      <c r="D32" s="13">
        <v>15</v>
      </c>
      <c r="E32" s="12">
        <v>5</v>
      </c>
      <c r="F32" s="12">
        <v>0</v>
      </c>
      <c r="G32" s="12">
        <v>10</v>
      </c>
      <c r="H32" s="46" t="s">
        <v>28</v>
      </c>
      <c r="I32" s="13">
        <f t="shared" si="8"/>
        <v>140</v>
      </c>
      <c r="J32" s="13">
        <f t="shared" si="9"/>
        <v>15</v>
      </c>
      <c r="K32" s="15">
        <f t="shared" si="3"/>
        <v>10</v>
      </c>
      <c r="L32">
        <f t="shared" si="4"/>
        <v>0</v>
      </c>
      <c r="M32" s="18"/>
      <c r="N32" s="21">
        <f t="shared" si="5"/>
        <v>0.10714285714285714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5" s="7" customFormat="1">
      <c r="A33" s="12">
        <v>25</v>
      </c>
      <c r="B33" s="12">
        <v>12</v>
      </c>
      <c r="C33" s="13">
        <v>8</v>
      </c>
      <c r="D33" s="13">
        <v>1</v>
      </c>
      <c r="E33" s="12">
        <v>1</v>
      </c>
      <c r="F33" s="12">
        <v>1</v>
      </c>
      <c r="G33" s="12">
        <v>1</v>
      </c>
      <c r="H33" s="46" t="s">
        <v>47</v>
      </c>
      <c r="I33" s="13">
        <f t="shared" si="8"/>
        <v>140</v>
      </c>
      <c r="J33" s="13">
        <f t="shared" si="9"/>
        <v>1</v>
      </c>
      <c r="K33" s="15">
        <f t="shared" si="3"/>
        <v>1</v>
      </c>
      <c r="L33">
        <f t="shared" si="4"/>
        <v>0</v>
      </c>
      <c r="M33" s="18"/>
      <c r="N33" s="21">
        <f t="shared" si="5"/>
        <v>7.1428571428571426E-3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5" s="7" customFormat="1">
      <c r="A34" s="12">
        <v>25</v>
      </c>
      <c r="B34" s="12">
        <v>14</v>
      </c>
      <c r="C34" s="13">
        <v>8</v>
      </c>
      <c r="D34" s="13">
        <v>13</v>
      </c>
      <c r="E34" s="12">
        <v>3</v>
      </c>
      <c r="F34" s="12">
        <v>0</v>
      </c>
      <c r="G34" s="12">
        <v>10</v>
      </c>
      <c r="H34" s="46" t="s">
        <v>48</v>
      </c>
      <c r="I34" s="13">
        <f t="shared" si="8"/>
        <v>140</v>
      </c>
      <c r="J34" s="13">
        <f t="shared" si="9"/>
        <v>13</v>
      </c>
      <c r="K34" s="15">
        <f t="shared" si="3"/>
        <v>10</v>
      </c>
      <c r="L34">
        <f t="shared" si="4"/>
        <v>0</v>
      </c>
      <c r="M34" s="18"/>
      <c r="N34" s="21">
        <f t="shared" si="5"/>
        <v>9.285714285714286E-2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5" s="7" customFormat="1">
      <c r="A35" s="12">
        <v>25</v>
      </c>
      <c r="B35" s="12">
        <v>15</v>
      </c>
      <c r="C35" s="13">
        <v>8</v>
      </c>
      <c r="D35" s="12">
        <v>24</v>
      </c>
      <c r="E35" s="12">
        <v>11</v>
      </c>
      <c r="F35" s="12">
        <v>0</v>
      </c>
      <c r="G35" s="12">
        <v>13</v>
      </c>
      <c r="H35" s="46" t="s">
        <v>33</v>
      </c>
      <c r="I35" s="13">
        <f t="shared" si="8"/>
        <v>140</v>
      </c>
      <c r="J35" s="13">
        <f t="shared" si="9"/>
        <v>24</v>
      </c>
      <c r="K35" s="15">
        <f t="shared" si="3"/>
        <v>13</v>
      </c>
      <c r="L35">
        <f t="shared" si="4"/>
        <v>0</v>
      </c>
      <c r="M35" s="18"/>
      <c r="N35" s="21">
        <f t="shared" si="5"/>
        <v>0.17142857142857143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>
      <c r="A36" s="12">
        <v>25</v>
      </c>
      <c r="B36" s="12">
        <v>16</v>
      </c>
      <c r="C36" s="13">
        <v>9</v>
      </c>
      <c r="D36" s="12">
        <v>2</v>
      </c>
      <c r="E36" s="12">
        <v>0</v>
      </c>
      <c r="F36" s="12">
        <v>0</v>
      </c>
      <c r="G36" s="12">
        <v>2</v>
      </c>
      <c r="H36" s="46" t="s">
        <v>57</v>
      </c>
      <c r="I36" s="13">
        <f t="shared" si="8"/>
        <v>130</v>
      </c>
      <c r="J36" s="13">
        <f t="shared" si="9"/>
        <v>2</v>
      </c>
      <c r="K36" s="15">
        <f t="shared" si="3"/>
        <v>2</v>
      </c>
      <c r="L36">
        <f t="shared" si="4"/>
        <v>0</v>
      </c>
      <c r="M36" s="18"/>
      <c r="N36" s="21">
        <f t="shared" si="5"/>
        <v>1.5384615384615385E-2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>
      <c r="A37" s="12">
        <v>25</v>
      </c>
      <c r="B37" s="12">
        <v>1</v>
      </c>
      <c r="C37" s="13">
        <v>8</v>
      </c>
      <c r="D37" s="12">
        <v>0</v>
      </c>
      <c r="E37" s="12">
        <v>0</v>
      </c>
      <c r="F37" s="12">
        <v>1</v>
      </c>
      <c r="G37" s="12">
        <v>1</v>
      </c>
      <c r="H37" s="46" t="s">
        <v>36</v>
      </c>
      <c r="I37" s="13">
        <f t="shared" si="8"/>
        <v>140</v>
      </c>
      <c r="J37" s="13">
        <f t="shared" si="9"/>
        <v>1</v>
      </c>
      <c r="K37" s="15">
        <f t="shared" si="3"/>
        <v>1</v>
      </c>
      <c r="L37">
        <f t="shared" si="4"/>
        <v>0</v>
      </c>
      <c r="M37" s="18"/>
      <c r="N37" s="21">
        <f t="shared" si="5"/>
        <v>7.1428571428571426E-3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ht="15.75" thickBot="1">
      <c r="A38" s="12"/>
      <c r="B38" s="12"/>
      <c r="C38" s="13"/>
      <c r="D38" s="30"/>
      <c r="E38" s="12"/>
      <c r="F38" s="12"/>
      <c r="G38" s="12"/>
      <c r="H38" s="14"/>
      <c r="I38" s="36"/>
      <c r="J38" s="13"/>
      <c r="K38" s="15"/>
      <c r="M38" s="18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8"/>
    </row>
    <row r="39" spans="1:45" ht="15.75" thickBot="1">
      <c r="A39" s="30" t="s">
        <v>18</v>
      </c>
      <c r="B39" s="31"/>
      <c r="C39" s="32"/>
      <c r="D39" s="42">
        <f>SUM(D30:D38)</f>
        <v>62</v>
      </c>
      <c r="E39" s="42">
        <f>SUM(E30:E38)</f>
        <v>21</v>
      </c>
      <c r="F39" s="42">
        <f>SUM(F30:F38)</f>
        <v>2</v>
      </c>
      <c r="G39" s="42">
        <f>SUM(G30:G38)</f>
        <v>43</v>
      </c>
      <c r="H39" s="42"/>
      <c r="I39" s="42">
        <f>SUM(I30:I38)</f>
        <v>1110</v>
      </c>
      <c r="J39" s="42">
        <f>SUM(J30:J38)</f>
        <v>63</v>
      </c>
      <c r="K39" s="15">
        <f>D39-E39+F39</f>
        <v>43</v>
      </c>
      <c r="L39">
        <f>IF(K39-G39=0,0,"chyba")</f>
        <v>0</v>
      </c>
      <c r="M39" s="18"/>
      <c r="N39" s="44">
        <f>J39/I39</f>
        <v>5.675675675675676E-2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41"/>
    </row>
    <row r="40" spans="1:45" ht="15">
      <c r="C40" s="25"/>
      <c r="D40" s="26"/>
      <c r="E40" s="26"/>
      <c r="F40" s="27"/>
      <c r="G40" s="26"/>
      <c r="H40" s="43"/>
      <c r="I40" s="26"/>
      <c r="N40" s="37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41"/>
    </row>
    <row r="41" spans="1:45" s="7" customFormat="1" ht="15">
      <c r="A41" s="12">
        <v>56</v>
      </c>
      <c r="B41" s="12">
        <v>53</v>
      </c>
      <c r="C41" s="13">
        <v>7</v>
      </c>
      <c r="D41" s="13">
        <v>17</v>
      </c>
      <c r="E41" s="12">
        <v>2</v>
      </c>
      <c r="F41" s="12">
        <v>0</v>
      </c>
      <c r="G41" s="12">
        <v>15</v>
      </c>
      <c r="H41" s="46" t="s">
        <v>42</v>
      </c>
      <c r="I41" s="13">
        <f>IF(C41=1,60,IF(C41=4,90,IF(C41=5,90,IF(C41=6,30,IF(C41=7,70,IF(C41=8,140,IF(C41=9,130,140)))))))</f>
        <v>70</v>
      </c>
      <c r="J41" s="13">
        <f>MAX(D41,G41)</f>
        <v>17</v>
      </c>
      <c r="K41" s="15">
        <f t="shared" si="3"/>
        <v>15</v>
      </c>
      <c r="L41">
        <f t="shared" si="4"/>
        <v>0</v>
      </c>
      <c r="M41" s="45"/>
      <c r="N41" s="21">
        <f t="shared" si="5"/>
        <v>0.24285714285714285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ht="15.75" thickBot="1">
      <c r="A42" s="12"/>
      <c r="B42" s="12"/>
      <c r="C42" s="13"/>
      <c r="D42" s="30"/>
      <c r="E42" s="12"/>
      <c r="F42" s="12"/>
      <c r="G42" s="12"/>
      <c r="H42" s="14"/>
      <c r="I42" s="36"/>
      <c r="J42" s="13"/>
      <c r="K42" s="15"/>
      <c r="M42" s="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</row>
    <row r="43" spans="1:45" ht="15.75" thickBot="1">
      <c r="A43" s="30" t="s">
        <v>18</v>
      </c>
      <c r="B43" s="31"/>
      <c r="C43" s="32"/>
      <c r="D43" s="42">
        <f>SUM(D41:D42)</f>
        <v>17</v>
      </c>
      <c r="E43" s="42">
        <f>SUM(E41:E42)</f>
        <v>2</v>
      </c>
      <c r="F43" s="42">
        <f>SUM(F41:F42)</f>
        <v>0</v>
      </c>
      <c r="G43" s="42">
        <f>SUM(G41:G42)</f>
        <v>15</v>
      </c>
      <c r="H43" s="42"/>
      <c r="I43" s="42">
        <f>SUM(I41:I42)</f>
        <v>70</v>
      </c>
      <c r="J43" s="42">
        <f>SUM(J41:J42)</f>
        <v>17</v>
      </c>
      <c r="K43" s="15">
        <f>D43-E43+F43</f>
        <v>15</v>
      </c>
      <c r="L43">
        <f>IF(K43-G43=0,0,"chyba")</f>
        <v>0</v>
      </c>
      <c r="M43" s="18"/>
      <c r="N43" s="44">
        <f>J43/I43</f>
        <v>0.24285714285714285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41"/>
    </row>
    <row r="44" spans="1:45" ht="15">
      <c r="C44" s="25"/>
      <c r="D44" s="26"/>
      <c r="E44" s="26"/>
      <c r="F44" s="27"/>
      <c r="G44" s="26"/>
      <c r="H44" s="43"/>
      <c r="I44" s="26"/>
      <c r="N44" s="3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41"/>
    </row>
    <row r="45" spans="1:45" s="7" customFormat="1">
      <c r="A45" s="12">
        <v>57</v>
      </c>
      <c r="B45" s="12">
        <v>62</v>
      </c>
      <c r="C45" s="13">
        <v>7</v>
      </c>
      <c r="D45" s="13">
        <v>7</v>
      </c>
      <c r="E45" s="12">
        <v>1</v>
      </c>
      <c r="F45" s="12">
        <v>0</v>
      </c>
      <c r="G45" s="12">
        <v>6</v>
      </c>
      <c r="H45" s="46" t="s">
        <v>40</v>
      </c>
      <c r="I45" s="13">
        <f>IF(C45=1,60,IF(C45=4,90,IF(C45=5,90,IF(C45=6,30,IF(C45=7,70,IF(C45=8,140,IF(C45=9,130,140)))))))</f>
        <v>70</v>
      </c>
      <c r="J45" s="13">
        <f>MAX(D45,G45)</f>
        <v>7</v>
      </c>
      <c r="K45" s="15">
        <f t="shared" si="3"/>
        <v>6</v>
      </c>
      <c r="L45">
        <f t="shared" si="4"/>
        <v>0</v>
      </c>
      <c r="M45" s="18"/>
      <c r="N45" s="21">
        <f t="shared" si="5"/>
        <v>0.1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ht="15.75" thickBot="1">
      <c r="A46" s="12"/>
      <c r="B46" s="12"/>
      <c r="C46" s="13"/>
      <c r="D46" s="30"/>
      <c r="E46" s="12"/>
      <c r="F46" s="12"/>
      <c r="G46" s="12"/>
      <c r="H46" s="14"/>
      <c r="I46" s="36"/>
      <c r="J46" s="13"/>
      <c r="K46" s="15"/>
      <c r="M46" s="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8"/>
    </row>
    <row r="47" spans="1:45" ht="15.75" thickBot="1">
      <c r="A47" s="30" t="s">
        <v>18</v>
      </c>
      <c r="B47" s="31"/>
      <c r="C47" s="32"/>
      <c r="D47" s="42">
        <f>SUM(D45:D46)</f>
        <v>7</v>
      </c>
      <c r="E47" s="42">
        <f>SUM(E45:E46)</f>
        <v>1</v>
      </c>
      <c r="F47" s="42">
        <f>SUM(F45:F46)</f>
        <v>0</v>
      </c>
      <c r="G47" s="42">
        <f>SUM(G45:G46)</f>
        <v>6</v>
      </c>
      <c r="H47" s="42"/>
      <c r="I47" s="42">
        <f>SUM(I45:I46)</f>
        <v>70</v>
      </c>
      <c r="J47" s="42">
        <f>SUM(J45:J46)</f>
        <v>7</v>
      </c>
      <c r="K47" s="15">
        <f>D47-E47+F47</f>
        <v>6</v>
      </c>
      <c r="L47">
        <f>IF(K47-G47=0,0,"chyba")</f>
        <v>0</v>
      </c>
      <c r="M47" s="18"/>
      <c r="N47" s="44">
        <f>J47/I47</f>
        <v>0.1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41"/>
    </row>
    <row r="48" spans="1:45" ht="15">
      <c r="C48" s="25"/>
      <c r="D48" s="26"/>
      <c r="E48" s="26"/>
      <c r="F48" s="27"/>
      <c r="G48" s="26"/>
      <c r="H48" s="43"/>
      <c r="I48" s="26"/>
      <c r="N48" s="37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41"/>
    </row>
    <row r="49" spans="1:45" s="7" customFormat="1">
      <c r="A49" s="12">
        <v>143</v>
      </c>
      <c r="B49" s="12">
        <v>4</v>
      </c>
      <c r="C49" s="13">
        <v>4</v>
      </c>
      <c r="D49" s="13">
        <v>15</v>
      </c>
      <c r="E49" s="12">
        <v>1</v>
      </c>
      <c r="F49" s="12">
        <v>2</v>
      </c>
      <c r="G49" s="12">
        <v>16</v>
      </c>
      <c r="H49" s="46" t="s">
        <v>46</v>
      </c>
      <c r="I49" s="13">
        <f>IF(C49=1,60,IF(C49=4,90,IF(C49=5,90,IF(C49=6,30,IF(C49=7,70,IF(C49=8,140,IF(C49=9,130,140)))))))</f>
        <v>90</v>
      </c>
      <c r="J49" s="13">
        <f>MAX(D49,G49)</f>
        <v>16</v>
      </c>
      <c r="K49" s="15">
        <f t="shared" si="3"/>
        <v>16</v>
      </c>
      <c r="L49">
        <f t="shared" si="4"/>
        <v>0</v>
      </c>
      <c r="M49" s="18"/>
      <c r="N49" s="21">
        <f t="shared" si="5"/>
        <v>0.17777777777777778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5" s="7" customFormat="1">
      <c r="A50" s="12">
        <v>143</v>
      </c>
      <c r="B50" s="12">
        <v>5</v>
      </c>
      <c r="C50" s="13">
        <v>4</v>
      </c>
      <c r="D50" s="12">
        <v>16</v>
      </c>
      <c r="E50" s="12">
        <v>4</v>
      </c>
      <c r="F50" s="12">
        <v>0</v>
      </c>
      <c r="G50" s="12">
        <v>12</v>
      </c>
      <c r="H50" s="46" t="s">
        <v>50</v>
      </c>
      <c r="I50" s="13">
        <f>IF(C50=1,60,IF(C50=4,90,IF(C50=5,90,IF(C50=6,30,IF(C50=7,70,IF(C50=8,140,IF(C50=9,130,140)))))))</f>
        <v>90</v>
      </c>
      <c r="J50" s="13">
        <f>MAX(D50,G50)</f>
        <v>16</v>
      </c>
      <c r="K50" s="15">
        <f t="shared" si="3"/>
        <v>12</v>
      </c>
      <c r="L50">
        <f t="shared" si="4"/>
        <v>0</v>
      </c>
      <c r="M50" s="18"/>
      <c r="N50" s="21">
        <f t="shared" si="5"/>
        <v>0.17777777777777778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5" s="7" customFormat="1">
      <c r="A51" s="12">
        <v>143</v>
      </c>
      <c r="B51" s="12">
        <v>2</v>
      </c>
      <c r="C51" s="13">
        <v>4</v>
      </c>
      <c r="D51" s="12">
        <v>12</v>
      </c>
      <c r="E51" s="12">
        <v>0</v>
      </c>
      <c r="F51" s="12">
        <v>0</v>
      </c>
      <c r="G51" s="12">
        <v>12</v>
      </c>
      <c r="H51" s="46" t="s">
        <v>34</v>
      </c>
      <c r="I51" s="13">
        <f>IF(C51=1,60,IF(C51=4,90,IF(C51=5,90,IF(C51=6,30,IF(C51=7,70,IF(C51=8,140,IF(C51=9,130,140)))))))</f>
        <v>90</v>
      </c>
      <c r="J51" s="13">
        <f>MAX(D51,G51)</f>
        <v>12</v>
      </c>
      <c r="K51" s="15">
        <f t="shared" si="3"/>
        <v>12</v>
      </c>
      <c r="L51">
        <f t="shared" si="4"/>
        <v>0</v>
      </c>
      <c r="M51" s="18"/>
      <c r="N51" s="21">
        <f t="shared" si="5"/>
        <v>0.13333333333333333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5" ht="15.75" thickBot="1">
      <c r="A52" s="12"/>
      <c r="B52" s="12"/>
      <c r="C52" s="13"/>
      <c r="D52" s="30"/>
      <c r="E52" s="12"/>
      <c r="F52" s="12"/>
      <c r="G52" s="12"/>
      <c r="H52" s="14"/>
      <c r="I52" s="36"/>
      <c r="J52" s="13"/>
      <c r="K52" s="15"/>
      <c r="M52" s="18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8"/>
    </row>
    <row r="53" spans="1:45" ht="15.75" thickBot="1">
      <c r="A53" s="30" t="s">
        <v>18</v>
      </c>
      <c r="B53" s="31"/>
      <c r="C53" s="32"/>
      <c r="D53" s="42">
        <f>SUM(D49:D52)</f>
        <v>43</v>
      </c>
      <c r="E53" s="42">
        <f>SUM(E49:E52)</f>
        <v>5</v>
      </c>
      <c r="F53" s="42">
        <f>SUM(F49:F52)</f>
        <v>2</v>
      </c>
      <c r="G53" s="42">
        <f>SUM(G49:G52)</f>
        <v>40</v>
      </c>
      <c r="H53" s="42"/>
      <c r="I53" s="42">
        <f>SUM(I49:I52)</f>
        <v>270</v>
      </c>
      <c r="J53" s="42">
        <f>SUM(J49:J52)</f>
        <v>44</v>
      </c>
      <c r="K53" s="15">
        <f>D53-E53+F53</f>
        <v>40</v>
      </c>
      <c r="L53">
        <f>IF(K53-G53=0,0,"chyba")</f>
        <v>0</v>
      </c>
      <c r="M53" s="18"/>
      <c r="N53" s="44">
        <f>J53/I53</f>
        <v>0.16296296296296298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41"/>
    </row>
    <row r="54" spans="1:45" ht="15">
      <c r="C54" s="25"/>
      <c r="D54" s="26"/>
      <c r="E54" s="26"/>
      <c r="F54" s="27"/>
      <c r="G54" s="26"/>
      <c r="H54" s="43"/>
      <c r="I54" s="26"/>
      <c r="N54" s="37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41"/>
    </row>
    <row r="55" spans="1:45" s="7" customFormat="1">
      <c r="A55" s="12">
        <v>174</v>
      </c>
      <c r="B55" s="12">
        <v>2</v>
      </c>
      <c r="C55" s="13">
        <v>5</v>
      </c>
      <c r="D55" s="13">
        <v>3</v>
      </c>
      <c r="E55" s="12">
        <v>0</v>
      </c>
      <c r="F55" s="12">
        <v>2</v>
      </c>
      <c r="G55" s="12">
        <v>5</v>
      </c>
      <c r="H55" s="46" t="s">
        <v>39</v>
      </c>
      <c r="I55" s="13">
        <f t="shared" ref="I55:I60" si="10">IF(C55=1,60,IF(C55=4,90,IF(C55=5,90,IF(C55=6,30,IF(C55=7,70,IF(C55=8,140,IF(C55=9,130,140)))))))</f>
        <v>90</v>
      </c>
      <c r="J55" s="13">
        <f t="shared" ref="J55:J60" si="11">MAX(D55,G55)</f>
        <v>5</v>
      </c>
      <c r="K55" s="15">
        <f t="shared" si="3"/>
        <v>5</v>
      </c>
      <c r="L55">
        <f t="shared" si="4"/>
        <v>0</v>
      </c>
      <c r="M55" s="18"/>
      <c r="N55" s="21">
        <f t="shared" si="5"/>
        <v>5.5555555555555552E-2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s="7" customFormat="1">
      <c r="A56" s="12">
        <v>174</v>
      </c>
      <c r="B56" s="12">
        <v>4</v>
      </c>
      <c r="C56" s="13">
        <v>4</v>
      </c>
      <c r="D56" s="13">
        <v>9</v>
      </c>
      <c r="E56" s="12">
        <v>0</v>
      </c>
      <c r="F56" s="12">
        <v>2</v>
      </c>
      <c r="G56" s="12">
        <v>11</v>
      </c>
      <c r="H56" s="46" t="s">
        <v>43</v>
      </c>
      <c r="I56" s="13">
        <f t="shared" si="10"/>
        <v>90</v>
      </c>
      <c r="J56" s="13">
        <f t="shared" si="11"/>
        <v>11</v>
      </c>
      <c r="K56" s="15">
        <f t="shared" si="3"/>
        <v>11</v>
      </c>
      <c r="L56">
        <f t="shared" si="4"/>
        <v>0</v>
      </c>
      <c r="M56" s="18"/>
      <c r="N56" s="21">
        <f t="shared" si="5"/>
        <v>0.12222222222222222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s="7" customFormat="1">
      <c r="A57" s="12">
        <v>174</v>
      </c>
      <c r="B57" s="12">
        <v>6</v>
      </c>
      <c r="C57" s="13">
        <v>5</v>
      </c>
      <c r="D57" s="13">
        <v>21</v>
      </c>
      <c r="E57" s="12">
        <v>1</v>
      </c>
      <c r="F57" s="12">
        <v>0</v>
      </c>
      <c r="G57" s="12">
        <v>20</v>
      </c>
      <c r="H57" s="46" t="s">
        <v>29</v>
      </c>
      <c r="I57" s="13">
        <f t="shared" si="10"/>
        <v>90</v>
      </c>
      <c r="J57" s="13">
        <f t="shared" si="11"/>
        <v>21</v>
      </c>
      <c r="K57" s="15">
        <f t="shared" si="3"/>
        <v>20</v>
      </c>
      <c r="L57">
        <f t="shared" si="4"/>
        <v>0</v>
      </c>
      <c r="M57" s="18"/>
      <c r="N57" s="21">
        <f t="shared" si="5"/>
        <v>0.23333333333333334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5" s="7" customFormat="1">
      <c r="A58" s="12">
        <v>174</v>
      </c>
      <c r="B58" s="12">
        <v>5</v>
      </c>
      <c r="C58" s="13">
        <v>5</v>
      </c>
      <c r="D58" s="12">
        <v>6</v>
      </c>
      <c r="E58" s="12">
        <v>0</v>
      </c>
      <c r="F58" s="12">
        <v>3</v>
      </c>
      <c r="G58" s="12">
        <v>9</v>
      </c>
      <c r="H58" s="46" t="s">
        <v>32</v>
      </c>
      <c r="I58" s="13">
        <f t="shared" si="10"/>
        <v>90</v>
      </c>
      <c r="J58" s="13">
        <f t="shared" si="11"/>
        <v>9</v>
      </c>
      <c r="K58" s="15">
        <f t="shared" si="3"/>
        <v>9</v>
      </c>
      <c r="L58">
        <f t="shared" si="4"/>
        <v>0</v>
      </c>
      <c r="M58" s="18"/>
      <c r="N58" s="21">
        <f t="shared" si="5"/>
        <v>0.1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5" s="7" customFormat="1">
      <c r="A59" s="12">
        <v>174</v>
      </c>
      <c r="B59" s="12">
        <v>7</v>
      </c>
      <c r="C59" s="13">
        <v>5</v>
      </c>
      <c r="D59" s="12">
        <v>17</v>
      </c>
      <c r="E59" s="12">
        <v>4</v>
      </c>
      <c r="F59" s="12">
        <v>0</v>
      </c>
      <c r="G59" s="12">
        <v>13</v>
      </c>
      <c r="H59" s="46" t="s">
        <v>56</v>
      </c>
      <c r="I59" s="13">
        <f t="shared" si="10"/>
        <v>90</v>
      </c>
      <c r="J59" s="13">
        <f t="shared" si="11"/>
        <v>17</v>
      </c>
      <c r="K59" s="15">
        <f t="shared" si="3"/>
        <v>13</v>
      </c>
      <c r="L59">
        <f t="shared" si="4"/>
        <v>0</v>
      </c>
      <c r="M59" s="18"/>
      <c r="N59" s="21">
        <f t="shared" si="5"/>
        <v>0.18888888888888888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5" s="7" customFormat="1">
      <c r="A60" s="12">
        <v>174</v>
      </c>
      <c r="B60" s="12">
        <v>8</v>
      </c>
      <c r="C60" s="13">
        <v>4</v>
      </c>
      <c r="D60" s="12">
        <v>13</v>
      </c>
      <c r="E60" s="12">
        <v>2</v>
      </c>
      <c r="F60" s="12">
        <v>3</v>
      </c>
      <c r="G60" s="12">
        <v>14</v>
      </c>
      <c r="H60" s="46" t="s">
        <v>59</v>
      </c>
      <c r="I60" s="13">
        <f t="shared" si="10"/>
        <v>90</v>
      </c>
      <c r="J60" s="13">
        <f t="shared" si="11"/>
        <v>14</v>
      </c>
      <c r="K60" s="15">
        <f t="shared" si="3"/>
        <v>14</v>
      </c>
      <c r="L60">
        <f t="shared" si="4"/>
        <v>0</v>
      </c>
      <c r="M60" s="18"/>
      <c r="N60" s="21">
        <f t="shared" si="5"/>
        <v>0.15555555555555556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5" ht="15.75" thickBot="1">
      <c r="A61" s="12"/>
      <c r="B61" s="12"/>
      <c r="C61" s="13"/>
      <c r="D61" s="30"/>
      <c r="E61" s="12"/>
      <c r="F61" s="12"/>
      <c r="G61" s="12"/>
      <c r="H61" s="14"/>
      <c r="I61" s="36"/>
      <c r="J61" s="13"/>
      <c r="K61" s="15"/>
      <c r="M61" s="18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8"/>
    </row>
    <row r="62" spans="1:45" ht="15.75" thickBot="1">
      <c r="A62" s="30" t="s">
        <v>18</v>
      </c>
      <c r="B62" s="31"/>
      <c r="C62" s="32"/>
      <c r="D62" s="42">
        <f>SUM(D55:D61)</f>
        <v>69</v>
      </c>
      <c r="E62" s="42">
        <f>SUM(E55:E61)</f>
        <v>7</v>
      </c>
      <c r="F62" s="42">
        <f>SUM(F55:F61)</f>
        <v>10</v>
      </c>
      <c r="G62" s="42">
        <f>SUM(G55:G61)</f>
        <v>72</v>
      </c>
      <c r="H62" s="42"/>
      <c r="I62" s="42">
        <f>SUM(I55:I61)</f>
        <v>540</v>
      </c>
      <c r="J62" s="42">
        <f>SUM(J55:J61)</f>
        <v>77</v>
      </c>
      <c r="K62" s="15">
        <f>D62-E62+F62</f>
        <v>72</v>
      </c>
      <c r="L62">
        <f>IF(K62-G62=0,0,"chyba")</f>
        <v>0</v>
      </c>
      <c r="M62" s="18"/>
      <c r="N62" s="44">
        <f>J62/I62</f>
        <v>0.1425925925925926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5"/>
      <c r="AS62" s="41"/>
    </row>
    <row r="63" spans="1:45" ht="15">
      <c r="C63" s="25"/>
      <c r="D63" s="26"/>
      <c r="E63" s="26"/>
      <c r="F63" s="27"/>
      <c r="G63" s="26"/>
      <c r="H63" s="43"/>
      <c r="I63" s="26"/>
      <c r="N63" s="37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41"/>
    </row>
    <row r="64" spans="1:45" s="7" customFormat="1">
      <c r="A64" s="12">
        <v>180</v>
      </c>
      <c r="B64" s="12">
        <v>4</v>
      </c>
      <c r="C64" s="13">
        <v>5</v>
      </c>
      <c r="D64" s="12">
        <v>20</v>
      </c>
      <c r="E64" s="12">
        <v>2</v>
      </c>
      <c r="F64" s="12">
        <v>2</v>
      </c>
      <c r="G64" s="12">
        <v>20</v>
      </c>
      <c r="H64" s="46" t="s">
        <v>51</v>
      </c>
      <c r="I64" s="13">
        <f>IF(C64=1,60,IF(C64=4,90,IF(C64=5,90,IF(C64=6,30,IF(C64=7,70,IF(C64=8,140,IF(C64=9,130,140)))))))</f>
        <v>90</v>
      </c>
      <c r="J64" s="13">
        <f>MAX(D64,G64)</f>
        <v>20</v>
      </c>
      <c r="K64" s="15">
        <f t="shared" si="3"/>
        <v>20</v>
      </c>
      <c r="L64">
        <f t="shared" si="4"/>
        <v>0</v>
      </c>
      <c r="M64" s="18"/>
      <c r="N64" s="21">
        <f t="shared" si="5"/>
        <v>0.22222222222222221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5" s="7" customFormat="1">
      <c r="A65" s="12">
        <v>180</v>
      </c>
      <c r="B65" s="12">
        <v>6</v>
      </c>
      <c r="C65" s="13">
        <v>4</v>
      </c>
      <c r="D65" s="12">
        <v>9</v>
      </c>
      <c r="E65" s="12">
        <v>3</v>
      </c>
      <c r="F65" s="12">
        <v>3</v>
      </c>
      <c r="G65" s="12">
        <v>9</v>
      </c>
      <c r="H65" s="46" t="s">
        <v>34</v>
      </c>
      <c r="I65" s="13">
        <f>IF(C65=1,60,IF(C65=4,90,IF(C65=5,90,IF(C65=6,30,IF(C65=7,70,IF(C65=8,140,IF(C65=9,130,140)))))))</f>
        <v>90</v>
      </c>
      <c r="J65" s="13">
        <f>MAX(D65,G65)</f>
        <v>9</v>
      </c>
      <c r="K65" s="15">
        <f t="shared" si="3"/>
        <v>9</v>
      </c>
      <c r="L65">
        <f t="shared" si="4"/>
        <v>0</v>
      </c>
      <c r="M65" s="18"/>
      <c r="N65" s="21">
        <f t="shared" si="5"/>
        <v>0.1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5" ht="15.75" thickBot="1">
      <c r="A66" s="12"/>
      <c r="B66" s="12"/>
      <c r="C66" s="13"/>
      <c r="D66" s="30"/>
      <c r="E66" s="12"/>
      <c r="F66" s="12"/>
      <c r="G66" s="12"/>
      <c r="H66" s="14"/>
      <c r="I66" s="36"/>
      <c r="J66" s="13"/>
      <c r="K66" s="15"/>
      <c r="M66" s="18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8"/>
    </row>
    <row r="67" spans="1:45" ht="15.75" thickBot="1">
      <c r="A67" s="30" t="s">
        <v>18</v>
      </c>
      <c r="B67" s="31"/>
      <c r="C67" s="32"/>
      <c r="D67" s="42">
        <f>SUM(D64:D66)</f>
        <v>29</v>
      </c>
      <c r="E67" s="42">
        <f>SUM(E64:E66)</f>
        <v>5</v>
      </c>
      <c r="F67" s="42">
        <f>SUM(F64:F66)</f>
        <v>5</v>
      </c>
      <c r="G67" s="42">
        <f>SUM(G64:G66)</f>
        <v>29</v>
      </c>
      <c r="H67" s="42"/>
      <c r="I67" s="42">
        <f>SUM(I64:I66)</f>
        <v>180</v>
      </c>
      <c r="J67" s="42">
        <f>SUM(J64:J66)</f>
        <v>29</v>
      </c>
      <c r="K67" s="15">
        <f>D67-E67+F67</f>
        <v>29</v>
      </c>
      <c r="L67">
        <f>IF(K67-G67=0,0,"chyba")</f>
        <v>0</v>
      </c>
      <c r="M67" s="18"/>
      <c r="N67" s="44">
        <f>J67/I67</f>
        <v>0.16111111111111112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5"/>
      <c r="AS67" s="41"/>
    </row>
    <row r="68" spans="1:45" ht="15">
      <c r="C68" s="25"/>
      <c r="D68" s="26"/>
      <c r="E68" s="26"/>
      <c r="F68" s="27"/>
      <c r="G68" s="26"/>
      <c r="H68" s="43"/>
      <c r="I68" s="26"/>
      <c r="N68" s="37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41"/>
    </row>
    <row r="69" spans="1:45">
      <c r="C69" s="26"/>
      <c r="D69" s="26"/>
      <c r="E69" s="26"/>
      <c r="F69" s="26"/>
      <c r="G69" s="26"/>
      <c r="H69" s="28"/>
      <c r="I69" s="26"/>
      <c r="N69" s="40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</row>
    <row r="70" spans="1:45">
      <c r="C70" s="26"/>
      <c r="D70" s="26"/>
      <c r="E70" s="26"/>
      <c r="F70" s="26"/>
      <c r="G70" s="26"/>
      <c r="H70" s="28"/>
      <c r="I70" s="26"/>
      <c r="N70" s="40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</row>
    <row r="71" spans="1:45">
      <c r="C71" s="26"/>
      <c r="D71" s="26"/>
      <c r="E71" s="26"/>
      <c r="F71" s="26"/>
      <c r="G71" s="26"/>
      <c r="H71" s="28"/>
      <c r="I71" s="26"/>
    </row>
    <row r="72" spans="1:45">
      <c r="C72" s="26"/>
      <c r="D72" s="26"/>
      <c r="E72" s="26"/>
      <c r="F72" s="26"/>
      <c r="G72" s="26"/>
      <c r="H72" s="28"/>
      <c r="I72" s="26"/>
    </row>
    <row r="73" spans="1:45">
      <c r="C73" s="26"/>
      <c r="E73" s="26"/>
      <c r="F73" s="26"/>
      <c r="G73" s="26"/>
      <c r="H73" s="27"/>
      <c r="I73" s="26"/>
    </row>
    <row r="74" spans="1:45">
      <c r="H74" s="29"/>
    </row>
  </sheetData>
  <phoneticPr fontId="0" type="noConversion"/>
  <conditionalFormatting sqref="AI9:AR68">
    <cfRule type="expression" dxfId="3" priority="1" stopIfTrue="1">
      <formula>($J9/$I9)&gt;AI$8</formula>
    </cfRule>
  </conditionalFormatting>
  <conditionalFormatting sqref="O9:AH68">
    <cfRule type="expression" dxfId="2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časové ZC</vt:lpstr>
      <vt:lpstr>linkové ZC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PP</dc:title>
  <dc:creator>Tomáš Prousek</dc:creator>
  <cp:lastModifiedBy>User</cp:lastModifiedBy>
  <cp:lastPrinted>2007-07-16T08:42:13Z</cp:lastPrinted>
  <dcterms:created xsi:type="dcterms:W3CDTF">1999-11-19T12:51:51Z</dcterms:created>
  <dcterms:modified xsi:type="dcterms:W3CDTF">2015-02-01T13:40:07Z</dcterms:modified>
</cp:coreProperties>
</file>