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1580" windowHeight="6750" tabRatio="921"/>
  </bookViews>
  <sheets>
    <sheet name="časové ZC" sheetId="27" r:id="rId1"/>
    <sheet name="linkové ZC" sheetId="30" state="hidden" r:id="rId2"/>
  </sheets>
  <definedNames>
    <definedName name="_xlnm._FilterDatabase" localSheetId="0" hidden="1">'časové ZC'!$A$8:$L$20</definedName>
    <definedName name="_xlnm._FilterDatabase" localSheetId="1" hidden="1">'linkové ZC'!$A$8:$L$65</definedName>
  </definedNames>
  <calcPr calcId="125725"/>
</workbook>
</file>

<file path=xl/calcChain.xml><?xml version="1.0" encoding="utf-8"?>
<calcChain xmlns="http://schemas.openxmlformats.org/spreadsheetml/2006/main">
  <c r="J29" i="27"/>
  <c r="I29"/>
  <c r="N28"/>
  <c r="J28"/>
  <c r="I28"/>
  <c r="G28"/>
  <c r="G27"/>
  <c r="G26"/>
  <c r="G25"/>
  <c r="G24"/>
  <c r="G23"/>
  <c r="G22"/>
  <c r="G21"/>
  <c r="G20"/>
  <c r="G19"/>
  <c r="G18"/>
  <c r="G17"/>
  <c r="G16"/>
  <c r="G14"/>
  <c r="G15"/>
  <c r="G13"/>
  <c r="G12"/>
  <c r="G11"/>
  <c r="G10"/>
  <c r="D32" l="1"/>
  <c r="E32"/>
  <c r="F32"/>
  <c r="G32"/>
  <c r="J16" l="1"/>
  <c r="I16"/>
  <c r="I21"/>
  <c r="J21"/>
  <c r="I22"/>
  <c r="J22"/>
  <c r="I23"/>
  <c r="J23"/>
  <c r="I24"/>
  <c r="J24"/>
  <c r="I25"/>
  <c r="J25"/>
  <c r="I26"/>
  <c r="J26"/>
  <c r="I27"/>
  <c r="J27"/>
  <c r="I30"/>
  <c r="J30"/>
  <c r="N27" l="1"/>
  <c r="N24"/>
  <c r="N21"/>
  <c r="N30"/>
  <c r="N26"/>
  <c r="N25"/>
  <c r="N23"/>
  <c r="N22"/>
  <c r="J17"/>
  <c r="I17"/>
  <c r="J12"/>
  <c r="I12"/>
  <c r="J11"/>
  <c r="I11"/>
  <c r="J10"/>
  <c r="I10"/>
  <c r="J9"/>
  <c r="I9"/>
  <c r="J20" l="1"/>
  <c r="I20"/>
  <c r="J19"/>
  <c r="I19"/>
  <c r="J18"/>
  <c r="I18"/>
  <c r="I13"/>
  <c r="J13"/>
  <c r="I14"/>
  <c r="J14"/>
  <c r="I15"/>
  <c r="J15"/>
  <c r="I32" l="1"/>
  <c r="J32"/>
  <c r="D67" i="30"/>
  <c r="E67"/>
  <c r="F67"/>
  <c r="G67"/>
  <c r="D62"/>
  <c r="E62"/>
  <c r="F62"/>
  <c r="K62" s="1"/>
  <c r="L62" s="1"/>
  <c r="G62"/>
  <c r="D53"/>
  <c r="E53"/>
  <c r="F53"/>
  <c r="G53"/>
  <c r="D47"/>
  <c r="K47" s="1"/>
  <c r="E47"/>
  <c r="F47"/>
  <c r="G47"/>
  <c r="D43"/>
  <c r="E43"/>
  <c r="F43"/>
  <c r="G43"/>
  <c r="D39"/>
  <c r="E39"/>
  <c r="F39"/>
  <c r="G39"/>
  <c r="D28"/>
  <c r="K28" s="1"/>
  <c r="L28" s="1"/>
  <c r="E28"/>
  <c r="F28"/>
  <c r="G28"/>
  <c r="D18"/>
  <c r="E18"/>
  <c r="F18"/>
  <c r="G18"/>
  <c r="P8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I30"/>
  <c r="N30" s="1"/>
  <c r="J30"/>
  <c r="K9"/>
  <c r="L9"/>
  <c r="J9"/>
  <c r="I9"/>
  <c r="N9"/>
  <c r="I20"/>
  <c r="J20"/>
  <c r="K10"/>
  <c r="L10" s="1"/>
  <c r="J10"/>
  <c r="I10"/>
  <c r="I55"/>
  <c r="N55" s="1"/>
  <c r="J55"/>
  <c r="K11"/>
  <c r="L11" s="1"/>
  <c r="J11"/>
  <c r="N11" s="1"/>
  <c r="I11"/>
  <c r="K12"/>
  <c r="L12" s="1"/>
  <c r="J12"/>
  <c r="I12"/>
  <c r="I45"/>
  <c r="I47" s="1"/>
  <c r="J45"/>
  <c r="J47" s="1"/>
  <c r="K13"/>
  <c r="L13" s="1"/>
  <c r="J13"/>
  <c r="I13"/>
  <c r="I31"/>
  <c r="J31"/>
  <c r="K14"/>
  <c r="L14" s="1"/>
  <c r="J14"/>
  <c r="I14"/>
  <c r="N14" s="1"/>
  <c r="I41"/>
  <c r="I43" s="1"/>
  <c r="J41"/>
  <c r="J43" s="1"/>
  <c r="K15"/>
  <c r="L15" s="1"/>
  <c r="J15"/>
  <c r="I15"/>
  <c r="N15" s="1"/>
  <c r="I21"/>
  <c r="J21"/>
  <c r="K16"/>
  <c r="L16" s="1"/>
  <c r="J16"/>
  <c r="N16" s="1"/>
  <c r="I16"/>
  <c r="K20"/>
  <c r="L20" s="1"/>
  <c r="I32"/>
  <c r="J32"/>
  <c r="K21"/>
  <c r="L21" s="1"/>
  <c r="I56"/>
  <c r="J56"/>
  <c r="N56" s="1"/>
  <c r="K22"/>
  <c r="L22" s="1"/>
  <c r="J22"/>
  <c r="I22"/>
  <c r="K23"/>
  <c r="L23" s="1"/>
  <c r="J23"/>
  <c r="I23"/>
  <c r="N23" s="1"/>
  <c r="K24"/>
  <c r="L24" s="1"/>
  <c r="J24"/>
  <c r="N24" s="1"/>
  <c r="I24"/>
  <c r="I49"/>
  <c r="N49" s="1"/>
  <c r="J49"/>
  <c r="K25"/>
  <c r="L25" s="1"/>
  <c r="J25"/>
  <c r="I25"/>
  <c r="I33"/>
  <c r="J33"/>
  <c r="N33" s="1"/>
  <c r="K26"/>
  <c r="L26" s="1"/>
  <c r="J26"/>
  <c r="I26"/>
  <c r="I57"/>
  <c r="J57"/>
  <c r="K30"/>
  <c r="L30" s="1"/>
  <c r="I34"/>
  <c r="J34"/>
  <c r="K31"/>
  <c r="L31" s="1"/>
  <c r="N31"/>
  <c r="K32"/>
  <c r="L32" s="1"/>
  <c r="N32"/>
  <c r="K33"/>
  <c r="L33" s="1"/>
  <c r="I50"/>
  <c r="J50"/>
  <c r="K34"/>
  <c r="L34" s="1"/>
  <c r="K35"/>
  <c r="L35" s="1"/>
  <c r="J35"/>
  <c r="I35"/>
  <c r="I64"/>
  <c r="J64"/>
  <c r="K36"/>
  <c r="L36" s="1"/>
  <c r="J36"/>
  <c r="I36"/>
  <c r="I58"/>
  <c r="J58"/>
  <c r="K37"/>
  <c r="L37" s="1"/>
  <c r="J37"/>
  <c r="I37"/>
  <c r="N37" s="1"/>
  <c r="K41"/>
  <c r="L41" s="1"/>
  <c r="N41"/>
  <c r="K45"/>
  <c r="L45" s="1"/>
  <c r="K49"/>
  <c r="L49" s="1"/>
  <c r="K50"/>
  <c r="L50" s="1"/>
  <c r="N50"/>
  <c r="I65"/>
  <c r="N65" s="1"/>
  <c r="J65"/>
  <c r="K51"/>
  <c r="L51" s="1"/>
  <c r="J51"/>
  <c r="I51"/>
  <c r="K55"/>
  <c r="L55" s="1"/>
  <c r="K56"/>
  <c r="L56" s="1"/>
  <c r="I59"/>
  <c r="J59"/>
  <c r="K57"/>
  <c r="L57" s="1"/>
  <c r="N57"/>
  <c r="K58"/>
  <c r="L58" s="1"/>
  <c r="N58"/>
  <c r="K59"/>
  <c r="L59" s="1"/>
  <c r="N59"/>
  <c r="K60"/>
  <c r="L60" s="1"/>
  <c r="J60"/>
  <c r="I60"/>
  <c r="K64"/>
  <c r="L64" s="1"/>
  <c r="K65"/>
  <c r="L65" s="1"/>
  <c r="K67"/>
  <c r="L67" s="1"/>
  <c r="K20" i="27"/>
  <c r="L20" s="1"/>
  <c r="N19"/>
  <c r="K19"/>
  <c r="L19" s="1"/>
  <c r="N18"/>
  <c r="K18"/>
  <c r="L18" s="1"/>
  <c r="K17"/>
  <c r="L17" s="1"/>
  <c r="N16"/>
  <c r="K16"/>
  <c r="L16" s="1"/>
  <c r="N15"/>
  <c r="K15"/>
  <c r="L15" s="1"/>
  <c r="K14"/>
  <c r="L14" s="1"/>
  <c r="N13"/>
  <c r="K13"/>
  <c r="L13" s="1"/>
  <c r="N12"/>
  <c r="K12"/>
  <c r="L12" s="1"/>
  <c r="N11"/>
  <c r="K11"/>
  <c r="L11" s="1"/>
  <c r="N10"/>
  <c r="K10"/>
  <c r="L10" s="1"/>
  <c r="K9"/>
  <c r="L9" s="1"/>
  <c r="P8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N32" l="1"/>
  <c r="L47" i="30"/>
  <c r="N60"/>
  <c r="N51"/>
  <c r="N45"/>
  <c r="N36"/>
  <c r="I67"/>
  <c r="N26"/>
  <c r="N22"/>
  <c r="N21"/>
  <c r="N13"/>
  <c r="N10"/>
  <c r="I18"/>
  <c r="K39"/>
  <c r="L39" s="1"/>
  <c r="K53"/>
  <c r="L53" s="1"/>
  <c r="N35"/>
  <c r="N34"/>
  <c r="N25"/>
  <c r="J53"/>
  <c r="N12"/>
  <c r="I28"/>
  <c r="K18"/>
  <c r="L18" s="1"/>
  <c r="K43"/>
  <c r="L43" s="1"/>
  <c r="N20" i="27"/>
  <c r="N17"/>
  <c r="K22"/>
  <c r="L22" s="1"/>
  <c r="N14"/>
  <c r="N9"/>
  <c r="N64" i="30"/>
  <c r="J67"/>
  <c r="N67" s="1"/>
  <c r="I53"/>
  <c r="N43"/>
  <c r="N47"/>
  <c r="I62"/>
  <c r="I39"/>
  <c r="N53"/>
  <c r="J62"/>
  <c r="J39"/>
  <c r="N39" s="1"/>
  <c r="J18"/>
  <c r="N18" s="1"/>
  <c r="J28"/>
  <c r="N28" s="1"/>
  <c r="N20"/>
  <c r="N62" l="1"/>
</calcChain>
</file>

<file path=xl/sharedStrings.xml><?xml version="1.0" encoding="utf-8"?>
<sst xmlns="http://schemas.openxmlformats.org/spreadsheetml/2006/main" count="133" uniqueCount="90">
  <si>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</si>
  <si>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</si>
  <si>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</si>
  <si>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</si>
  <si>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</si>
  <si>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</si>
  <si>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</si>
  <si>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</si>
  <si>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</si>
  <si>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</si>
  <si>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</si>
  <si>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</si>
  <si>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</si>
  <si>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</si>
  <si>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</si>
  <si>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</si>
  <si>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</si>
  <si>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</si>
  <si>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</si>
  <si>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</si>
  <si>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</si>
  <si>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</si>
  <si>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</si>
  <si>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</si>
  <si>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</si>
  <si>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</si>
  <si>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</si>
  <si>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</si>
  <si>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</si>
  <si>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</si>
  <si>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</si>
  <si>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</si>
  <si>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</si>
  <si>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</si>
  <si>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</si>
  <si>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</si>
  <si>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</si>
  <si>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</si>
  <si>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</si>
  <si>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</si>
  <si>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</si>
  <si>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</si>
  <si>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</si>
  <si>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</si>
  <si>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</si>
  <si>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</si>
  <si>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</si>
  <si>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</si>
  <si>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</si>
  <si>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</si>
  <si>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</si>
  <si>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</si>
  <si>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</si>
  <si>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</si>
  <si>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</si>
  <si>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</si>
  <si>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</si>
  <si>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</si>
  <si>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</si>
  <si>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</si>
  <si>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</si>
  <si>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Tram</t>
  </si>
  <si>
    <t>Jméno sčítače: Martin Chour</t>
  </si>
  <si>
    <t>Malovanka</t>
  </si>
  <si>
    <t>z centra (směr Stadion Strahov)</t>
  </si>
  <si>
    <r>
      <t xml:space="preserve">Typ vozů: </t>
    </r>
    <r>
      <rPr>
        <sz val="11"/>
        <rFont val="Arial CE"/>
        <charset val="238"/>
      </rPr>
      <t>1 - stadardní vůz</t>
    </r>
  </si>
  <si>
    <t>-</t>
  </si>
  <si>
    <t>17:51</t>
  </si>
  <si>
    <t>17:56</t>
  </si>
  <si>
    <t>18:04</t>
  </si>
  <si>
    <t>18:05</t>
  </si>
  <si>
    <t>18:07</t>
  </si>
  <si>
    <t>18:10</t>
  </si>
  <si>
    <t>18:14</t>
  </si>
  <si>
    <t>18:16</t>
  </si>
  <si>
    <t>18:21</t>
  </si>
  <si>
    <t>18:25</t>
  </si>
  <si>
    <t>18:30</t>
  </si>
  <si>
    <t>18:36</t>
  </si>
  <si>
    <t>18:42</t>
  </si>
  <si>
    <t>18:45</t>
  </si>
  <si>
    <t>18:53</t>
  </si>
  <si>
    <t>18:59</t>
  </si>
  <si>
    <t>19:05</t>
  </si>
  <si>
    <t>19:13</t>
  </si>
  <si>
    <t>19:19</t>
  </si>
  <si>
    <t>19:22</t>
  </si>
  <si>
    <t>19:27</t>
  </si>
  <si>
    <t>18:00 - 19:30</t>
  </si>
  <si>
    <t>oblačno 12°C</t>
  </si>
</sst>
</file>

<file path=xl/styles.xml><?xml version="1.0" encoding="utf-8"?>
<styleSheet xmlns="http://schemas.openxmlformats.org/spreadsheetml/2006/main">
  <fonts count="12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1"/>
      <color theme="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justify"/>
    </xf>
    <xf numFmtId="0" fontId="1" fillId="0" borderId="9" xfId="0" applyFont="1" applyBorder="1" applyAlignment="1">
      <alignment horizontal="center"/>
    </xf>
    <xf numFmtId="9" fontId="10" fillId="0" borderId="10" xfId="0" applyNumberFormat="1" applyFont="1" applyFill="1" applyBorder="1"/>
    <xf numFmtId="9" fontId="5" fillId="2" borderId="11" xfId="0" applyNumberFormat="1" applyFont="1" applyFill="1" applyBorder="1"/>
    <xf numFmtId="9" fontId="5" fillId="3" borderId="11" xfId="0" applyNumberFormat="1" applyFont="1" applyFill="1" applyBorder="1"/>
    <xf numFmtId="9" fontId="5" fillId="3" borderId="12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 vertical="justify"/>
    </xf>
    <xf numFmtId="0" fontId="1" fillId="0" borderId="13" xfId="0" applyFont="1" applyBorder="1" applyAlignment="1">
      <alignment horizontal="center"/>
    </xf>
    <xf numFmtId="0" fontId="11" fillId="0" borderId="0" xfId="0" applyFont="1"/>
    <xf numFmtId="9" fontId="10" fillId="0" borderId="14" xfId="0" applyNumberFormat="1" applyFont="1" applyFill="1" applyBorder="1"/>
    <xf numFmtId="9" fontId="5" fillId="4" borderId="14" xfId="0" applyNumberFormat="1" applyFont="1" applyFill="1" applyBorder="1"/>
    <xf numFmtId="9" fontId="5" fillId="3" borderId="14" xfId="0" applyNumberFormat="1" applyFont="1" applyFill="1" applyBorder="1"/>
    <xf numFmtId="0" fontId="0" fillId="0" borderId="3" xfId="0" applyBorder="1" applyAlignment="1">
      <alignment horizontal="center"/>
    </xf>
    <xf numFmtId="17" fontId="0" fillId="0" borderId="0" xfId="0" applyNumberFormat="1"/>
    <xf numFmtId="0" fontId="0" fillId="0" borderId="3" xfId="0" applyBorder="1" applyAlignment="1">
      <alignment horizontal="center" vertical="justify"/>
    </xf>
  </cellXfs>
  <cellStyles count="2">
    <cellStyle name="normální" xfId="0" builtinId="0"/>
    <cellStyle name="procent" xfId="1" builtinId="5"/>
  </cellStyles>
  <dxfs count="4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5"/>
  <sheetViews>
    <sheetView showGridLines="0" tabSelected="1" zoomScaleNormal="100" workbookViewId="0">
      <selection activeCell="N8" sqref="N8"/>
    </sheetView>
  </sheetViews>
  <sheetFormatPr defaultRowHeight="14.25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>
      <c r="A1" s="8" t="s">
        <v>0</v>
      </c>
      <c r="C1" s="3" t="s">
        <v>63</v>
      </c>
      <c r="H1" s="4"/>
      <c r="I1" s="4" t="s">
        <v>1</v>
      </c>
      <c r="J1" s="2" t="s">
        <v>61</v>
      </c>
      <c r="K1" s="2"/>
    </row>
    <row r="2" spans="1:44">
      <c r="A2" s="5" t="s">
        <v>2</v>
      </c>
      <c r="C2" t="s">
        <v>64</v>
      </c>
      <c r="H2" s="4"/>
      <c r="I2" s="4" t="s">
        <v>4</v>
      </c>
      <c r="J2" s="17">
        <v>143</v>
      </c>
      <c r="K2" s="17"/>
    </row>
    <row r="3" spans="1:44">
      <c r="A3" s="5" t="s">
        <v>5</v>
      </c>
      <c r="H3" t="s">
        <v>5</v>
      </c>
    </row>
    <row r="4" spans="1:44">
      <c r="A4" s="5" t="s">
        <v>6</v>
      </c>
      <c r="C4" s="65">
        <v>41944</v>
      </c>
      <c r="H4" s="4" t="s">
        <v>7</v>
      </c>
      <c r="I4" t="s">
        <v>88</v>
      </c>
      <c r="N4" s="16" t="s">
        <v>21</v>
      </c>
      <c r="Q4" t="s">
        <v>89</v>
      </c>
    </row>
    <row r="6" spans="1:44" ht="15">
      <c r="A6" s="1" t="s">
        <v>65</v>
      </c>
      <c r="H6" s="2" t="s">
        <v>62</v>
      </c>
    </row>
    <row r="7" spans="1:44" ht="15" thickBot="1"/>
    <row r="8" spans="1:44" s="7" customFormat="1" ht="30.75" thickBot="1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>
      <c r="A9" s="12">
        <v>143</v>
      </c>
      <c r="B9" s="12">
        <v>15</v>
      </c>
      <c r="C9" s="13">
        <v>1</v>
      </c>
      <c r="D9" s="13">
        <v>63</v>
      </c>
      <c r="E9" s="12">
        <v>5</v>
      </c>
      <c r="F9" s="12">
        <v>5</v>
      </c>
      <c r="G9" s="64">
        <v>63</v>
      </c>
      <c r="H9" s="47" t="s">
        <v>67</v>
      </c>
      <c r="I9" s="13">
        <f t="shared" ref="I9:I12" si="1">IF(C9=1,60,IF(C9=4,90,IF(C9=5,90,IF(C9=6,30,IF(C9=7,70,IF(C9=8,140,IF(C9=9,130,140)))))))</f>
        <v>60</v>
      </c>
      <c r="J9" s="13">
        <f t="shared" ref="J9:J12" si="2">MAX(D9,G9)</f>
        <v>63</v>
      </c>
      <c r="K9" s="15">
        <f>D9-E9+F9</f>
        <v>63</v>
      </c>
      <c r="L9">
        <f>IF(K9-G9=0,0,"chyba")</f>
        <v>0</v>
      </c>
      <c r="M9" s="18"/>
      <c r="N9" s="21">
        <f>J9/I9</f>
        <v>1.05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>
      <c r="A10" s="12">
        <v>143</v>
      </c>
      <c r="B10" s="12">
        <v>4</v>
      </c>
      <c r="C10" s="13">
        <v>1</v>
      </c>
      <c r="D10" s="13">
        <v>62</v>
      </c>
      <c r="E10" s="12">
        <v>8</v>
      </c>
      <c r="F10" s="12">
        <v>12</v>
      </c>
      <c r="G10" s="12">
        <f>D10-E10+E11</f>
        <v>59</v>
      </c>
      <c r="H10" s="47" t="s">
        <v>68</v>
      </c>
      <c r="I10" s="13">
        <f t="shared" si="1"/>
        <v>60</v>
      </c>
      <c r="J10" s="13">
        <f t="shared" si="2"/>
        <v>62</v>
      </c>
      <c r="K10" s="15">
        <f t="shared" ref="K10:K20" si="3">D10-E10+F10</f>
        <v>66</v>
      </c>
      <c r="L10" t="str">
        <f t="shared" ref="L10:L20" si="4">IF(K10-G10=0,0,"chyba")</f>
        <v>chyba</v>
      </c>
      <c r="M10" s="18"/>
      <c r="N10" s="21">
        <f t="shared" ref="N10:N20" si="5">J10/I10</f>
        <v>1.0333333333333334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>
      <c r="A11" s="12">
        <v>143</v>
      </c>
      <c r="B11" s="12">
        <v>18</v>
      </c>
      <c r="C11" s="13">
        <v>1</v>
      </c>
      <c r="D11" s="13">
        <v>48</v>
      </c>
      <c r="E11" s="12">
        <v>5</v>
      </c>
      <c r="F11" s="12">
        <v>12</v>
      </c>
      <c r="G11" s="12">
        <f>D11-E11+F11</f>
        <v>55</v>
      </c>
      <c r="H11" s="47" t="s">
        <v>69</v>
      </c>
      <c r="I11" s="13">
        <f t="shared" si="1"/>
        <v>60</v>
      </c>
      <c r="J11" s="13">
        <f t="shared" si="2"/>
        <v>55</v>
      </c>
      <c r="K11" s="15">
        <f t="shared" si="3"/>
        <v>55</v>
      </c>
      <c r="L11">
        <f t="shared" si="4"/>
        <v>0</v>
      </c>
      <c r="M11" s="18"/>
      <c r="N11" s="21">
        <f t="shared" si="5"/>
        <v>0.91666666666666663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>
      <c r="A12" s="12">
        <v>143</v>
      </c>
      <c r="B12" s="12">
        <v>8</v>
      </c>
      <c r="C12" s="13">
        <v>1</v>
      </c>
      <c r="D12" s="13">
        <v>31</v>
      </c>
      <c r="E12" s="12">
        <v>3</v>
      </c>
      <c r="F12" s="12">
        <v>6</v>
      </c>
      <c r="G12" s="12">
        <f>D12-E12+F12</f>
        <v>34</v>
      </c>
      <c r="H12" s="47" t="s">
        <v>70</v>
      </c>
      <c r="I12" s="13">
        <f t="shared" si="1"/>
        <v>60</v>
      </c>
      <c r="J12" s="13">
        <f t="shared" si="2"/>
        <v>34</v>
      </c>
      <c r="K12" s="15">
        <f t="shared" si="3"/>
        <v>34</v>
      </c>
      <c r="L12">
        <f t="shared" si="4"/>
        <v>0</v>
      </c>
      <c r="M12" s="18"/>
      <c r="N12" s="21">
        <f t="shared" si="5"/>
        <v>0.56666666666666665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>
      <c r="A13" s="12">
        <v>143</v>
      </c>
      <c r="B13" s="12">
        <v>3</v>
      </c>
      <c r="C13" s="13">
        <v>1</v>
      </c>
      <c r="D13" s="13">
        <v>24</v>
      </c>
      <c r="E13" s="12">
        <v>0</v>
      </c>
      <c r="F13" s="12">
        <v>1</v>
      </c>
      <c r="G13" s="12">
        <f>D13-E13+F13</f>
        <v>25</v>
      </c>
      <c r="H13" s="47" t="s">
        <v>71</v>
      </c>
      <c r="I13" s="13">
        <f t="shared" ref="I13:I16" si="6">IF(C13=1,60,IF(C13=4,90,IF(C13=5,90,IF(C13=6,30,IF(C13=7,70,IF(C13=8,140,IF(C13=9,130,140)))))))</f>
        <v>60</v>
      </c>
      <c r="J13" s="13">
        <f t="shared" ref="J13:J16" si="7">MAX(D13,G13)</f>
        <v>25</v>
      </c>
      <c r="K13" s="15">
        <f t="shared" si="3"/>
        <v>25</v>
      </c>
      <c r="L13">
        <f t="shared" si="4"/>
        <v>0</v>
      </c>
      <c r="M13" s="18"/>
      <c r="N13" s="21">
        <f t="shared" si="5"/>
        <v>0.41666666666666669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>
      <c r="A14" s="12">
        <v>143</v>
      </c>
      <c r="B14" s="12">
        <v>17</v>
      </c>
      <c r="C14" s="13">
        <v>1</v>
      </c>
      <c r="D14" s="13">
        <v>25</v>
      </c>
      <c r="E14" s="12">
        <v>2</v>
      </c>
      <c r="F14" s="12">
        <v>0</v>
      </c>
      <c r="G14" s="12">
        <f>D14-E14+F14</f>
        <v>23</v>
      </c>
      <c r="H14" s="47" t="s">
        <v>71</v>
      </c>
      <c r="I14" s="13">
        <f t="shared" si="6"/>
        <v>60</v>
      </c>
      <c r="J14" s="13">
        <f t="shared" si="7"/>
        <v>25</v>
      </c>
      <c r="K14" s="15">
        <f t="shared" si="3"/>
        <v>23</v>
      </c>
      <c r="L14">
        <f t="shared" si="4"/>
        <v>0</v>
      </c>
      <c r="M14" s="18"/>
      <c r="N14" s="21">
        <f t="shared" si="5"/>
        <v>0.41666666666666669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>
      <c r="A15" s="12">
        <v>143</v>
      </c>
      <c r="B15" s="12">
        <v>9</v>
      </c>
      <c r="C15" s="13">
        <v>1</v>
      </c>
      <c r="D15" s="13">
        <v>27</v>
      </c>
      <c r="E15" s="12">
        <v>1</v>
      </c>
      <c r="F15" s="12">
        <v>1</v>
      </c>
      <c r="G15" s="12">
        <f>D15-E15+F15</f>
        <v>27</v>
      </c>
      <c r="H15" s="47" t="s">
        <v>72</v>
      </c>
      <c r="I15" s="13">
        <f t="shared" si="6"/>
        <v>60</v>
      </c>
      <c r="J15" s="13">
        <f t="shared" si="7"/>
        <v>27</v>
      </c>
      <c r="K15" s="15">
        <f t="shared" si="3"/>
        <v>27</v>
      </c>
      <c r="L15">
        <f t="shared" si="4"/>
        <v>0</v>
      </c>
      <c r="M15" s="18"/>
      <c r="N15" s="21">
        <f t="shared" si="5"/>
        <v>0.45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>
      <c r="A16" s="12">
        <v>143</v>
      </c>
      <c r="B16" s="12">
        <v>16</v>
      </c>
      <c r="C16" s="13">
        <v>1</v>
      </c>
      <c r="D16" s="13">
        <v>22</v>
      </c>
      <c r="E16" s="12">
        <v>2</v>
      </c>
      <c r="F16" s="12">
        <v>2</v>
      </c>
      <c r="G16" s="12">
        <f>D16-E16+F16</f>
        <v>22</v>
      </c>
      <c r="H16" s="47" t="s">
        <v>73</v>
      </c>
      <c r="I16" s="13">
        <f t="shared" si="6"/>
        <v>60</v>
      </c>
      <c r="J16" s="13">
        <f t="shared" si="7"/>
        <v>22</v>
      </c>
      <c r="K16" s="15">
        <f t="shared" si="3"/>
        <v>22</v>
      </c>
      <c r="L16">
        <f t="shared" si="4"/>
        <v>0</v>
      </c>
      <c r="M16" s="45"/>
      <c r="N16" s="21">
        <f t="shared" si="5"/>
        <v>0.36666666666666664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>
      <c r="A17" s="12">
        <v>143</v>
      </c>
      <c r="B17" s="12">
        <v>10</v>
      </c>
      <c r="C17" s="13">
        <v>1</v>
      </c>
      <c r="D17" s="13">
        <v>18</v>
      </c>
      <c r="E17" s="12">
        <v>4</v>
      </c>
      <c r="F17" s="12">
        <v>2</v>
      </c>
      <c r="G17" s="12">
        <f t="shared" ref="G17:G20" si="8">D17-E17+F17</f>
        <v>16</v>
      </c>
      <c r="H17" s="47" t="s">
        <v>74</v>
      </c>
      <c r="I17" s="13">
        <f t="shared" ref="I17" si="9">IF(C17=1,60,IF(C17=4,90,IF(C17=5,90,IF(C17=6,30,IF(C17=7,70,IF(C17=8,140,IF(C17=9,130,140)))))))</f>
        <v>60</v>
      </c>
      <c r="J17" s="13">
        <f t="shared" ref="J17" si="10">MAX(D17,G17)</f>
        <v>18</v>
      </c>
      <c r="K17" s="15">
        <f t="shared" si="3"/>
        <v>16</v>
      </c>
      <c r="L17">
        <f t="shared" si="4"/>
        <v>0</v>
      </c>
      <c r="M17" s="18"/>
      <c r="N17" s="21">
        <f t="shared" si="5"/>
        <v>0.3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>
      <c r="A18" s="12">
        <v>143</v>
      </c>
      <c r="B18" s="12">
        <v>12</v>
      </c>
      <c r="C18" s="13">
        <v>1</v>
      </c>
      <c r="D18" s="13">
        <v>36</v>
      </c>
      <c r="E18" s="12">
        <v>6</v>
      </c>
      <c r="F18" s="12">
        <v>4</v>
      </c>
      <c r="G18" s="12">
        <f t="shared" si="8"/>
        <v>34</v>
      </c>
      <c r="H18" s="47" t="s">
        <v>75</v>
      </c>
      <c r="I18" s="13">
        <f t="shared" ref="I18:I20" si="11">IF(C18=1,60,IF(C18=4,90,IF(C18=5,90,IF(C18=6,30,IF(C18=7,70,IF(C18=8,140,IF(C18=9,130,140)))))))</f>
        <v>60</v>
      </c>
      <c r="J18" s="13">
        <f t="shared" ref="J18:J20" si="12">MAX(D18,G18)</f>
        <v>36</v>
      </c>
      <c r="K18" s="15">
        <f t="shared" si="3"/>
        <v>34</v>
      </c>
      <c r="L18">
        <f t="shared" si="4"/>
        <v>0</v>
      </c>
      <c r="M18" s="18"/>
      <c r="N18" s="21">
        <f t="shared" si="5"/>
        <v>0.6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>
      <c r="A19" s="12">
        <v>143</v>
      </c>
      <c r="B19" s="64" t="s">
        <v>66</v>
      </c>
      <c r="C19" s="13">
        <v>1</v>
      </c>
      <c r="D19" s="13">
        <v>29</v>
      </c>
      <c r="E19" s="12">
        <v>2</v>
      </c>
      <c r="F19" s="12">
        <v>5</v>
      </c>
      <c r="G19" s="12">
        <f t="shared" si="8"/>
        <v>32</v>
      </c>
      <c r="H19" s="47" t="s">
        <v>76</v>
      </c>
      <c r="I19" s="13">
        <f t="shared" si="11"/>
        <v>60</v>
      </c>
      <c r="J19" s="13">
        <f t="shared" si="12"/>
        <v>32</v>
      </c>
      <c r="K19" s="15">
        <f t="shared" si="3"/>
        <v>32</v>
      </c>
      <c r="L19">
        <f t="shared" si="4"/>
        <v>0</v>
      </c>
      <c r="M19" s="18"/>
      <c r="N19" s="21">
        <f t="shared" si="5"/>
        <v>0.53333333333333333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>
      <c r="A20" s="12">
        <v>143</v>
      </c>
      <c r="B20" s="12">
        <v>4</v>
      </c>
      <c r="C20" s="13">
        <v>1</v>
      </c>
      <c r="D20" s="13">
        <v>33</v>
      </c>
      <c r="E20" s="12">
        <v>5</v>
      </c>
      <c r="F20" s="12">
        <v>3</v>
      </c>
      <c r="G20" s="12">
        <f t="shared" si="8"/>
        <v>31</v>
      </c>
      <c r="H20" s="47" t="s">
        <v>77</v>
      </c>
      <c r="I20" s="13">
        <f t="shared" si="11"/>
        <v>60</v>
      </c>
      <c r="J20" s="13">
        <f t="shared" si="12"/>
        <v>33</v>
      </c>
      <c r="K20" s="15">
        <f t="shared" si="3"/>
        <v>31</v>
      </c>
      <c r="L20">
        <f t="shared" si="4"/>
        <v>0</v>
      </c>
      <c r="M20" s="18"/>
      <c r="N20" s="21">
        <f t="shared" si="5"/>
        <v>0.55000000000000004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>
      <c r="A21" s="12">
        <v>143</v>
      </c>
      <c r="B21" s="12">
        <v>19</v>
      </c>
      <c r="C21" s="13">
        <v>1</v>
      </c>
      <c r="D21" s="13">
        <v>31</v>
      </c>
      <c r="E21" s="12">
        <v>6</v>
      </c>
      <c r="F21" s="12">
        <v>3</v>
      </c>
      <c r="G21" s="12">
        <f>D21-E21+F21</f>
        <v>28</v>
      </c>
      <c r="H21" s="47" t="s">
        <v>78</v>
      </c>
      <c r="I21" s="13">
        <f t="shared" ref="I21:I30" si="13">IF(C21=1,60,IF(C21=4,90,IF(C21=5,90,IF(C21=6,30,IF(C21=7,70,IF(C21=8,140,IF(C21=9,130,140)))))))</f>
        <v>60</v>
      </c>
      <c r="J21" s="13">
        <f t="shared" ref="J21:J30" si="14">MAX(D21,G21)</f>
        <v>31</v>
      </c>
      <c r="K21" s="15"/>
      <c r="M21" s="18"/>
      <c r="N21" s="21">
        <f>J21/I21</f>
        <v>0.51666666666666672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38"/>
    </row>
    <row r="22" spans="1:45">
      <c r="A22" s="12">
        <v>143</v>
      </c>
      <c r="B22" s="12">
        <v>8</v>
      </c>
      <c r="C22" s="13">
        <v>1</v>
      </c>
      <c r="D22" s="13">
        <v>43</v>
      </c>
      <c r="E22" s="12">
        <v>6</v>
      </c>
      <c r="F22" s="12">
        <v>6</v>
      </c>
      <c r="G22" s="12">
        <f t="shared" ref="G22:G30" si="15">D22-E22+F22</f>
        <v>43</v>
      </c>
      <c r="H22" s="47" t="s">
        <v>79</v>
      </c>
      <c r="I22" s="13">
        <f t="shared" si="13"/>
        <v>60</v>
      </c>
      <c r="J22" s="13">
        <f t="shared" si="14"/>
        <v>43</v>
      </c>
      <c r="K22" s="15">
        <f>D22-E22+F22</f>
        <v>43</v>
      </c>
      <c r="L22">
        <f>IF(K22-G22=0,0,"chyba")</f>
        <v>0</v>
      </c>
      <c r="M22" s="18"/>
      <c r="N22" s="21">
        <f t="shared" ref="N22:N30" si="16">J22/I22</f>
        <v>0.71666666666666667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41"/>
    </row>
    <row r="23" spans="1:45">
      <c r="A23" s="12">
        <v>143</v>
      </c>
      <c r="B23" s="12">
        <v>9</v>
      </c>
      <c r="C23" s="13">
        <v>1</v>
      </c>
      <c r="D23" s="13">
        <v>35</v>
      </c>
      <c r="E23" s="12">
        <v>6</v>
      </c>
      <c r="F23" s="12">
        <v>4</v>
      </c>
      <c r="G23" s="12">
        <f t="shared" si="15"/>
        <v>33</v>
      </c>
      <c r="H23" s="47" t="s">
        <v>80</v>
      </c>
      <c r="I23" s="13">
        <f t="shared" si="13"/>
        <v>60</v>
      </c>
      <c r="J23" s="13">
        <f t="shared" si="14"/>
        <v>35</v>
      </c>
      <c r="N23" s="21">
        <f t="shared" si="16"/>
        <v>0.58333333333333337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41"/>
    </row>
    <row r="24" spans="1:45">
      <c r="A24" s="12">
        <v>143</v>
      </c>
      <c r="B24" s="12">
        <v>17</v>
      </c>
      <c r="C24" s="13">
        <v>1</v>
      </c>
      <c r="D24" s="13">
        <v>41</v>
      </c>
      <c r="E24" s="12">
        <v>6</v>
      </c>
      <c r="F24" s="12">
        <v>8</v>
      </c>
      <c r="G24" s="12">
        <f t="shared" si="15"/>
        <v>43</v>
      </c>
      <c r="H24" s="47" t="s">
        <v>81</v>
      </c>
      <c r="I24" s="13">
        <f t="shared" si="13"/>
        <v>60</v>
      </c>
      <c r="J24" s="13">
        <f t="shared" si="14"/>
        <v>43</v>
      </c>
      <c r="N24" s="21">
        <f t="shared" si="16"/>
        <v>0.71666666666666667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41"/>
    </row>
    <row r="25" spans="1:45">
      <c r="A25" s="12">
        <v>143</v>
      </c>
      <c r="B25" s="12">
        <v>5</v>
      </c>
      <c r="C25" s="13">
        <v>1</v>
      </c>
      <c r="D25" s="13">
        <v>45</v>
      </c>
      <c r="E25" s="12">
        <v>4</v>
      </c>
      <c r="F25" s="12">
        <v>3</v>
      </c>
      <c r="G25" s="12">
        <f t="shared" si="15"/>
        <v>44</v>
      </c>
      <c r="H25" s="47" t="s">
        <v>82</v>
      </c>
      <c r="I25" s="13">
        <f t="shared" si="13"/>
        <v>60</v>
      </c>
      <c r="J25" s="13">
        <f t="shared" si="14"/>
        <v>45</v>
      </c>
      <c r="N25" s="21">
        <f t="shared" si="16"/>
        <v>0.75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41"/>
    </row>
    <row r="26" spans="1:45">
      <c r="A26" s="12">
        <v>143</v>
      </c>
      <c r="B26" s="12">
        <v>12</v>
      </c>
      <c r="C26" s="13">
        <v>1</v>
      </c>
      <c r="D26" s="13">
        <v>33</v>
      </c>
      <c r="E26" s="12">
        <v>2</v>
      </c>
      <c r="F26" s="12">
        <v>3</v>
      </c>
      <c r="G26" s="12">
        <f t="shared" si="15"/>
        <v>34</v>
      </c>
      <c r="H26" s="47" t="s">
        <v>83</v>
      </c>
      <c r="I26" s="13">
        <f t="shared" si="13"/>
        <v>60</v>
      </c>
      <c r="J26" s="13">
        <f t="shared" si="14"/>
        <v>34</v>
      </c>
      <c r="N26" s="21">
        <f t="shared" si="16"/>
        <v>0.56666666666666665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>
      <c r="A27" s="12">
        <v>143</v>
      </c>
      <c r="B27" s="12">
        <v>4</v>
      </c>
      <c r="C27" s="13">
        <v>1</v>
      </c>
      <c r="D27" s="13">
        <v>31</v>
      </c>
      <c r="E27" s="12">
        <v>7</v>
      </c>
      <c r="F27" s="12">
        <v>3</v>
      </c>
      <c r="G27" s="12">
        <f t="shared" si="15"/>
        <v>27</v>
      </c>
      <c r="H27" s="47" t="s">
        <v>84</v>
      </c>
      <c r="I27" s="13">
        <f t="shared" si="13"/>
        <v>60</v>
      </c>
      <c r="J27" s="13">
        <f t="shared" si="14"/>
        <v>31</v>
      </c>
      <c r="N27" s="21">
        <f t="shared" si="16"/>
        <v>0.51666666666666672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5">
      <c r="A28" s="12">
        <v>143</v>
      </c>
      <c r="B28" s="64" t="s">
        <v>66</v>
      </c>
      <c r="C28" s="13">
        <v>1</v>
      </c>
      <c r="D28" s="13">
        <v>29</v>
      </c>
      <c r="E28" s="12">
        <v>3</v>
      </c>
      <c r="F28" s="12">
        <v>0</v>
      </c>
      <c r="G28" s="12">
        <f t="shared" ref="G28" si="17">D28-E28+F28</f>
        <v>26</v>
      </c>
      <c r="H28" s="47" t="s">
        <v>85</v>
      </c>
      <c r="I28" s="13">
        <f t="shared" ref="I28:I29" si="18">IF(C28=1,60,IF(C28=4,90,IF(C28=5,90,IF(C28=6,30,IF(C28=7,70,IF(C28=8,140,IF(C28=9,130,140)))))))</f>
        <v>60</v>
      </c>
      <c r="J28" s="13">
        <f t="shared" ref="J28:J29" si="19">MAX(D28,G28)</f>
        <v>29</v>
      </c>
      <c r="N28" s="21">
        <f t="shared" si="16"/>
        <v>0.48333333333333334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5">
      <c r="A29" s="12">
        <v>143</v>
      </c>
      <c r="B29" s="64" t="s">
        <v>66</v>
      </c>
      <c r="C29" s="13">
        <v>1</v>
      </c>
      <c r="D29" s="66" t="s">
        <v>66</v>
      </c>
      <c r="E29" s="64" t="s">
        <v>66</v>
      </c>
      <c r="F29" s="64" t="s">
        <v>66</v>
      </c>
      <c r="G29" s="12">
        <v>36</v>
      </c>
      <c r="H29" s="47" t="s">
        <v>86</v>
      </c>
      <c r="I29" s="13">
        <f t="shared" si="18"/>
        <v>60</v>
      </c>
      <c r="J29" s="13">
        <f t="shared" si="19"/>
        <v>36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5">
      <c r="A30" s="12">
        <v>143</v>
      </c>
      <c r="B30" s="64" t="s">
        <v>66</v>
      </c>
      <c r="C30" s="13">
        <v>1</v>
      </c>
      <c r="D30" s="66" t="s">
        <v>66</v>
      </c>
      <c r="E30" s="64" t="s">
        <v>66</v>
      </c>
      <c r="F30" s="64" t="s">
        <v>66</v>
      </c>
      <c r="G30" s="12">
        <v>30</v>
      </c>
      <c r="H30" s="47" t="s">
        <v>87</v>
      </c>
      <c r="I30" s="13">
        <f t="shared" si="13"/>
        <v>60</v>
      </c>
      <c r="J30" s="13">
        <f t="shared" si="14"/>
        <v>30</v>
      </c>
      <c r="N30" s="21">
        <f t="shared" si="16"/>
        <v>0.5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ht="15.75" thickBot="1">
      <c r="A31" s="56"/>
      <c r="B31" s="57"/>
      <c r="C31" s="58"/>
      <c r="D31" s="59"/>
      <c r="E31" s="59"/>
      <c r="F31" s="59"/>
      <c r="G31" s="59"/>
      <c r="H31" s="59"/>
      <c r="I31" s="59"/>
      <c r="J31" s="59"/>
      <c r="K31" s="26"/>
      <c r="L31" s="26"/>
      <c r="M31" s="26"/>
      <c r="N31" s="61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1:45" ht="15.75" thickBot="1">
      <c r="A32" s="48" t="s">
        <v>18</v>
      </c>
      <c r="B32" s="49"/>
      <c r="C32" s="50"/>
      <c r="D32" s="51">
        <f>SUM(D9:D31)</f>
        <v>706</v>
      </c>
      <c r="E32" s="51">
        <f>SUM(E9:E31)</f>
        <v>83</v>
      </c>
      <c r="F32" s="51">
        <f>SUM(F9:F31)</f>
        <v>83</v>
      </c>
      <c r="G32" s="51">
        <f>SUM(G9:G31)</f>
        <v>765</v>
      </c>
      <c r="H32" s="51"/>
      <c r="I32" s="51">
        <f>SUM(I9:I31)</f>
        <v>1320</v>
      </c>
      <c r="J32" s="51">
        <f>SUM(J9:J31)</f>
        <v>789</v>
      </c>
      <c r="N32" s="52">
        <f>J32/I32</f>
        <v>0.59772727272727277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54"/>
      <c r="AK32" s="54"/>
      <c r="AL32" s="54"/>
      <c r="AM32" s="54"/>
      <c r="AN32" s="54"/>
      <c r="AO32" s="54"/>
      <c r="AP32" s="54"/>
      <c r="AQ32" s="54"/>
      <c r="AR32" s="55"/>
    </row>
    <row r="35" spans="21:22">
      <c r="U35" s="60"/>
      <c r="V35" s="60"/>
    </row>
  </sheetData>
  <phoneticPr fontId="0" type="noConversion"/>
  <conditionalFormatting sqref="AI9:AR32">
    <cfRule type="expression" dxfId="1" priority="9" stopIfTrue="1">
      <formula>($J9/$I9)&gt;AI$8</formula>
    </cfRule>
  </conditionalFormatting>
  <conditionalFormatting sqref="O9:AH32">
    <cfRule type="expression" dxfId="0" priority="10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74"/>
  <sheetViews>
    <sheetView showGridLines="0" zoomScaleNormal="100" workbookViewId="0"/>
  </sheetViews>
  <sheetFormatPr defaultRowHeight="14.25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>
      <c r="A3" s="5"/>
      <c r="H3" t="s">
        <v>5</v>
      </c>
    </row>
    <row r="4" spans="1:44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>
      <c r="A6" s="1" t="s">
        <v>19</v>
      </c>
    </row>
    <row r="7" spans="1:44" ht="15" thickBot="1"/>
    <row r="8" spans="1:44" s="7" customFormat="1" ht="30.75" thickBot="1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>
      <c r="C71" s="26"/>
      <c r="D71" s="26"/>
      <c r="E71" s="26"/>
      <c r="F71" s="26"/>
      <c r="G71" s="26"/>
      <c r="H71" s="28"/>
      <c r="I71" s="26"/>
    </row>
    <row r="72" spans="1:45">
      <c r="C72" s="26"/>
      <c r="D72" s="26"/>
      <c r="E72" s="26"/>
      <c r="F72" s="26"/>
      <c r="G72" s="26"/>
      <c r="H72" s="28"/>
      <c r="I72" s="26"/>
    </row>
    <row r="73" spans="1:45">
      <c r="C73" s="26"/>
      <c r="E73" s="26"/>
      <c r="F73" s="26"/>
      <c r="G73" s="26"/>
      <c r="H73" s="27"/>
      <c r="I73" s="26"/>
    </row>
    <row r="74" spans="1:45">
      <c r="H74" s="29"/>
    </row>
  </sheetData>
  <phoneticPr fontId="0" type="noConversion"/>
  <conditionalFormatting sqref="AI9:AR68">
    <cfRule type="expression" dxfId="3" priority="1" stopIfTrue="1">
      <formula>($J9/$I9)&gt;AI$8</formula>
    </cfRule>
  </conditionalFormatting>
  <conditionalFormatting sqref="O9:AH68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časové ZC</vt:lpstr>
      <vt:lpstr>linkové ZC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User</cp:lastModifiedBy>
  <cp:lastPrinted>2007-07-16T08:42:13Z</cp:lastPrinted>
  <dcterms:created xsi:type="dcterms:W3CDTF">1999-11-19T12:51:51Z</dcterms:created>
  <dcterms:modified xsi:type="dcterms:W3CDTF">2015-02-01T13:40:07Z</dcterms:modified>
</cp:coreProperties>
</file>