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580" windowHeight="6750" tabRatio="921"/>
  </bookViews>
  <sheets>
    <sheet name="časové DC" sheetId="27" r:id="rId1"/>
    <sheet name="časové ZC" sheetId="28" r:id="rId2"/>
    <sheet name="linkové ZC" sheetId="30" state="hidden" r:id="rId3"/>
  </sheets>
  <definedNames>
    <definedName name="_xlnm._FilterDatabase" localSheetId="0" hidden="1">'časové DC'!$A$8:$L$20</definedName>
    <definedName name="_xlnm._FilterDatabase" localSheetId="1" hidden="1">'časové ZC'!$A$8:$L$21</definedName>
    <definedName name="_xlnm._FilterDatabase" localSheetId="2" hidden="1">'linkové ZC'!$A$8:$L$65</definedName>
  </definedNames>
  <calcPr calcId="145621"/>
</workbook>
</file>

<file path=xl/calcChain.xml><?xml version="1.0" encoding="utf-8"?>
<calcChain xmlns="http://schemas.openxmlformats.org/spreadsheetml/2006/main">
  <c r="I34" i="27" l="1"/>
  <c r="J34" i="27"/>
  <c r="K34" i="27"/>
  <c r="L34" i="27" s="1"/>
  <c r="I35" i="27"/>
  <c r="J35" i="27"/>
  <c r="K35" i="27"/>
  <c r="L35" i="27" s="1"/>
  <c r="I36" i="27"/>
  <c r="J36" i="27"/>
  <c r="N36" i="27" s="1"/>
  <c r="K36" i="27"/>
  <c r="L36" i="27" s="1"/>
  <c r="D38" i="27"/>
  <c r="E38" i="27"/>
  <c r="F38" i="27"/>
  <c r="G38" i="27"/>
  <c r="L33" i="27"/>
  <c r="K33" i="27"/>
  <c r="J33" i="27"/>
  <c r="I33" i="27"/>
  <c r="K32" i="27"/>
  <c r="L32" i="27" s="1"/>
  <c r="J32" i="27"/>
  <c r="I32" i="27"/>
  <c r="K31" i="27"/>
  <c r="L31" i="27" s="1"/>
  <c r="J31" i="27"/>
  <c r="I31" i="27"/>
  <c r="K30" i="27"/>
  <c r="L30" i="27" s="1"/>
  <c r="J30" i="27"/>
  <c r="I30" i="27"/>
  <c r="K29" i="27"/>
  <c r="L29" i="27" s="1"/>
  <c r="J29" i="27"/>
  <c r="I29" i="27"/>
  <c r="K28" i="27"/>
  <c r="L28" i="27" s="1"/>
  <c r="J28" i="27"/>
  <c r="I28" i="27"/>
  <c r="K27" i="27"/>
  <c r="L27" i="27" s="1"/>
  <c r="J27" i="27"/>
  <c r="I27" i="27"/>
  <c r="K26" i="27"/>
  <c r="L26" i="27" s="1"/>
  <c r="J26" i="27"/>
  <c r="I26" i="27"/>
  <c r="K25" i="27"/>
  <c r="L25" i="27" s="1"/>
  <c r="J25" i="27"/>
  <c r="I25" i="27"/>
  <c r="K24" i="27"/>
  <c r="L24" i="27" s="1"/>
  <c r="J24" i="27"/>
  <c r="I24" i="27"/>
  <c r="K23" i="27"/>
  <c r="L23" i="27" s="1"/>
  <c r="J23" i="27"/>
  <c r="I23" i="27"/>
  <c r="K22" i="27"/>
  <c r="L22" i="27" s="1"/>
  <c r="J22" i="27"/>
  <c r="I22" i="27"/>
  <c r="K21" i="27"/>
  <c r="L21" i="27" s="1"/>
  <c r="J21" i="27"/>
  <c r="I21" i="27"/>
  <c r="K20" i="27"/>
  <c r="L20" i="27" s="1"/>
  <c r="J20" i="27"/>
  <c r="I20" i="27"/>
  <c r="K19" i="27"/>
  <c r="L19" i="27" s="1"/>
  <c r="J19" i="27"/>
  <c r="I19" i="27"/>
  <c r="K18" i="27"/>
  <c r="L18" i="27" s="1"/>
  <c r="J18" i="27"/>
  <c r="I18" i="27"/>
  <c r="K17" i="27"/>
  <c r="L17" i="27" s="1"/>
  <c r="J17" i="27"/>
  <c r="I17" i="27"/>
  <c r="K16" i="27"/>
  <c r="L16" i="27" s="1"/>
  <c r="J16" i="27"/>
  <c r="I16" i="27"/>
  <c r="K15" i="27"/>
  <c r="L15" i="27" s="1"/>
  <c r="J15" i="27"/>
  <c r="I15" i="27"/>
  <c r="K14" i="27"/>
  <c r="L14" i="27" s="1"/>
  <c r="J14" i="27"/>
  <c r="I14" i="27"/>
  <c r="K13" i="27"/>
  <c r="L13" i="27" s="1"/>
  <c r="J13" i="27"/>
  <c r="I13" i="27"/>
  <c r="K12" i="27"/>
  <c r="L12" i="27" s="1"/>
  <c r="J12" i="27"/>
  <c r="I12" i="27"/>
  <c r="K11" i="27"/>
  <c r="L11" i="27" s="1"/>
  <c r="J11" i="27"/>
  <c r="I11" i="27"/>
  <c r="K10" i="27"/>
  <c r="L10" i="27" s="1"/>
  <c r="J10" i="27"/>
  <c r="I10" i="27"/>
  <c r="K9" i="27"/>
  <c r="L9" i="27" s="1"/>
  <c r="J9" i="27"/>
  <c r="I9" i="27"/>
  <c r="P8" i="27"/>
  <c r="Q8" i="27" s="1"/>
  <c r="R8" i="27" s="1"/>
  <c r="S8" i="27" s="1"/>
  <c r="T8" i="27" s="1"/>
  <c r="U8" i="27" s="1"/>
  <c r="V8" i="27" s="1"/>
  <c r="W8" i="27" s="1"/>
  <c r="X8" i="27" s="1"/>
  <c r="Y8" i="27" s="1"/>
  <c r="Z8" i="27" s="1"/>
  <c r="AA8" i="27" s="1"/>
  <c r="AB8" i="27" s="1"/>
  <c r="AC8" i="27" s="1"/>
  <c r="AD8" i="27" s="1"/>
  <c r="AE8" i="27" s="1"/>
  <c r="AF8" i="27" s="1"/>
  <c r="AG8" i="27" s="1"/>
  <c r="AH8" i="27" s="1"/>
  <c r="AI8" i="27" s="1"/>
  <c r="AJ8" i="27" s="1"/>
  <c r="AK8" i="27" s="1"/>
  <c r="AL8" i="27" s="1"/>
  <c r="AM8" i="27" s="1"/>
  <c r="AN8" i="27" s="1"/>
  <c r="AO8" i="27" s="1"/>
  <c r="AP8" i="27" s="1"/>
  <c r="AQ8" i="27" s="1"/>
  <c r="AR8" i="27" s="1"/>
  <c r="N27" i="27" l="1"/>
  <c r="N24" i="27"/>
  <c r="N21" i="27"/>
  <c r="N17" i="27"/>
  <c r="N13" i="27"/>
  <c r="N35" i="27"/>
  <c r="N33" i="27"/>
  <c r="N32" i="27"/>
  <c r="N31" i="27"/>
  <c r="N30" i="27"/>
  <c r="N29" i="27"/>
  <c r="N28" i="27"/>
  <c r="N26" i="27"/>
  <c r="N25" i="27"/>
  <c r="N23" i="27"/>
  <c r="N20" i="27"/>
  <c r="N19" i="27"/>
  <c r="N18" i="27"/>
  <c r="N16" i="27"/>
  <c r="N15" i="27"/>
  <c r="N14" i="27"/>
  <c r="N12" i="27"/>
  <c r="N11" i="27"/>
  <c r="N10" i="27"/>
  <c r="N9" i="27"/>
  <c r="K38" i="27"/>
  <c r="L38" i="27" s="1"/>
  <c r="N34" i="27"/>
  <c r="J38" i="27"/>
  <c r="I38" i="27"/>
  <c r="N22" i="27"/>
  <c r="I22" i="28"/>
  <c r="J22" i="28"/>
  <c r="K22" i="28"/>
  <c r="L22" i="28" s="1"/>
  <c r="I23" i="28"/>
  <c r="J23" i="28"/>
  <c r="K23" i="28"/>
  <c r="L23" i="28" s="1"/>
  <c r="I24" i="28"/>
  <c r="J24" i="28"/>
  <c r="K24" i="28"/>
  <c r="L24" i="28" s="1"/>
  <c r="I25" i="28"/>
  <c r="J25" i="28"/>
  <c r="K25" i="28"/>
  <c r="L25" i="28" s="1"/>
  <c r="I26" i="28"/>
  <c r="J26" i="28"/>
  <c r="K26" i="28"/>
  <c r="L26" i="28" s="1"/>
  <c r="I27" i="28"/>
  <c r="J27" i="28"/>
  <c r="K27" i="28"/>
  <c r="L27" i="28" s="1"/>
  <c r="I28" i="28"/>
  <c r="J28" i="28"/>
  <c r="K28" i="28"/>
  <c r="L28" i="28" s="1"/>
  <c r="I29" i="28"/>
  <c r="J29" i="28"/>
  <c r="K29" i="28"/>
  <c r="L29" i="28" s="1"/>
  <c r="I30" i="28"/>
  <c r="J30" i="28"/>
  <c r="K30" i="28"/>
  <c r="L30" i="28" s="1"/>
  <c r="I31" i="28"/>
  <c r="J31" i="28"/>
  <c r="K31" i="28"/>
  <c r="L31" i="28" s="1"/>
  <c r="I32" i="28"/>
  <c r="J32" i="28"/>
  <c r="K32" i="28"/>
  <c r="L32" i="28" s="1"/>
  <c r="I33" i="28"/>
  <c r="J33" i="28"/>
  <c r="K33" i="28"/>
  <c r="L33" i="28" s="1"/>
  <c r="D35" i="28"/>
  <c r="E35" i="28"/>
  <c r="F35" i="28"/>
  <c r="G35" i="28"/>
  <c r="N38" i="27" l="1"/>
  <c r="N29" i="28"/>
  <c r="N32" i="28"/>
  <c r="N31" i="28"/>
  <c r="N26" i="28"/>
  <c r="N23" i="28"/>
  <c r="N30" i="28"/>
  <c r="N28" i="28"/>
  <c r="N27" i="28"/>
  <c r="N25" i="28"/>
  <c r="J35" i="28"/>
  <c r="N22" i="28"/>
  <c r="N33" i="28"/>
  <c r="N24" i="28"/>
  <c r="K35" i="28"/>
  <c r="L35" i="28" s="1"/>
  <c r="I35" i="28"/>
  <c r="J17" i="28"/>
  <c r="I17" i="28"/>
  <c r="J16" i="28"/>
  <c r="I16" i="28"/>
  <c r="J10" i="28"/>
  <c r="I10" i="28"/>
  <c r="J9" i="28"/>
  <c r="I9" i="28"/>
  <c r="N35" i="28" l="1"/>
  <c r="J21" i="28"/>
  <c r="I21" i="28"/>
  <c r="J20" i="28"/>
  <c r="I20" i="28"/>
  <c r="J19" i="28"/>
  <c r="I19" i="28"/>
  <c r="J18" i="28"/>
  <c r="I18" i="28"/>
  <c r="J15" i="28"/>
  <c r="I15" i="28"/>
  <c r="J14" i="28"/>
  <c r="I14" i="28"/>
  <c r="J13" i="28"/>
  <c r="I13" i="28"/>
  <c r="J12" i="28"/>
  <c r="I12" i="28"/>
  <c r="J11" i="28"/>
  <c r="I11" i="28"/>
  <c r="D67" i="30" l="1"/>
  <c r="E67" i="30"/>
  <c r="F67" i="30"/>
  <c r="G67" i="30"/>
  <c r="D62" i="30"/>
  <c r="E62" i="30"/>
  <c r="F62" i="30"/>
  <c r="K62" i="30" s="1"/>
  <c r="L62" i="30" s="1"/>
  <c r="G62" i="30"/>
  <c r="D53" i="30"/>
  <c r="E53" i="30"/>
  <c r="F53" i="30"/>
  <c r="G53" i="30"/>
  <c r="D47" i="30"/>
  <c r="K47" i="30" s="1"/>
  <c r="E47" i="30"/>
  <c r="F47" i="30"/>
  <c r="G47" i="30"/>
  <c r="D43" i="30"/>
  <c r="E43" i="30"/>
  <c r="F43" i="30"/>
  <c r="G43" i="30"/>
  <c r="D39" i="30"/>
  <c r="E39" i="30"/>
  <c r="F39" i="30"/>
  <c r="G39" i="30"/>
  <c r="D28" i="30"/>
  <c r="K28" i="30" s="1"/>
  <c r="L28" i="30" s="1"/>
  <c r="E28" i="30"/>
  <c r="F28" i="30"/>
  <c r="G28" i="30"/>
  <c r="D18" i="30"/>
  <c r="E18" i="30"/>
  <c r="F18" i="30"/>
  <c r="G18" i="30"/>
  <c r="P8" i="30"/>
  <c r="Q8" i="30" s="1"/>
  <c r="R8" i="30" s="1"/>
  <c r="S8" i="30" s="1"/>
  <c r="T8" i="30" s="1"/>
  <c r="U8" i="30" s="1"/>
  <c r="V8" i="30" s="1"/>
  <c r="W8" i="30" s="1"/>
  <c r="X8" i="30" s="1"/>
  <c r="Y8" i="30" s="1"/>
  <c r="Z8" i="30" s="1"/>
  <c r="AA8" i="30" s="1"/>
  <c r="AB8" i="30" s="1"/>
  <c r="AC8" i="30" s="1"/>
  <c r="AD8" i="30" s="1"/>
  <c r="AE8" i="30" s="1"/>
  <c r="AF8" i="30" s="1"/>
  <c r="AG8" i="30" s="1"/>
  <c r="AH8" i="30" s="1"/>
  <c r="AI8" i="30" s="1"/>
  <c r="AJ8" i="30" s="1"/>
  <c r="AK8" i="30" s="1"/>
  <c r="AL8" i="30" s="1"/>
  <c r="AM8" i="30" s="1"/>
  <c r="AN8" i="30" s="1"/>
  <c r="AO8" i="30" s="1"/>
  <c r="AP8" i="30" s="1"/>
  <c r="AQ8" i="30" s="1"/>
  <c r="AR8" i="30" s="1"/>
  <c r="I30" i="30"/>
  <c r="N30" i="30" s="1"/>
  <c r="J30" i="30"/>
  <c r="K9" i="30"/>
  <c r="L9" i="30"/>
  <c r="J9" i="30"/>
  <c r="I9" i="30"/>
  <c r="N9" i="30"/>
  <c r="I20" i="30"/>
  <c r="J20" i="30"/>
  <c r="K10" i="30"/>
  <c r="L10" i="30" s="1"/>
  <c r="J10" i="30"/>
  <c r="I10" i="30"/>
  <c r="I55" i="30"/>
  <c r="N55" i="30" s="1"/>
  <c r="J55" i="30"/>
  <c r="K11" i="30"/>
  <c r="L11" i="30" s="1"/>
  <c r="J11" i="30"/>
  <c r="N11" i="30" s="1"/>
  <c r="I11" i="30"/>
  <c r="K12" i="30"/>
  <c r="L12" i="30" s="1"/>
  <c r="J12" i="30"/>
  <c r="I12" i="30"/>
  <c r="I45" i="30"/>
  <c r="I47" i="30" s="1"/>
  <c r="J45" i="30"/>
  <c r="J47" i="30" s="1"/>
  <c r="K13" i="30"/>
  <c r="L13" i="30" s="1"/>
  <c r="J13" i="30"/>
  <c r="I13" i="30"/>
  <c r="I31" i="30"/>
  <c r="J31" i="30"/>
  <c r="K14" i="30"/>
  <c r="L14" i="30" s="1"/>
  <c r="J14" i="30"/>
  <c r="I14" i="30"/>
  <c r="N14" i="30" s="1"/>
  <c r="I41" i="30"/>
  <c r="I43" i="30" s="1"/>
  <c r="J41" i="30"/>
  <c r="J43" i="30" s="1"/>
  <c r="K15" i="30"/>
  <c r="L15" i="30" s="1"/>
  <c r="J15" i="30"/>
  <c r="I15" i="30"/>
  <c r="N15" i="30" s="1"/>
  <c r="I21" i="30"/>
  <c r="J21" i="30"/>
  <c r="K16" i="30"/>
  <c r="L16" i="30" s="1"/>
  <c r="J16" i="30"/>
  <c r="N16" i="30" s="1"/>
  <c r="I16" i="30"/>
  <c r="K20" i="30"/>
  <c r="L20" i="30" s="1"/>
  <c r="I32" i="30"/>
  <c r="J32" i="30"/>
  <c r="K21" i="30"/>
  <c r="L21" i="30" s="1"/>
  <c r="I56" i="30"/>
  <c r="J56" i="30"/>
  <c r="N56" i="30" s="1"/>
  <c r="K22" i="30"/>
  <c r="L22" i="30" s="1"/>
  <c r="J22" i="30"/>
  <c r="I22" i="30"/>
  <c r="K23" i="30"/>
  <c r="L23" i="30" s="1"/>
  <c r="J23" i="30"/>
  <c r="I23" i="30"/>
  <c r="N23" i="30" s="1"/>
  <c r="K24" i="30"/>
  <c r="L24" i="30" s="1"/>
  <c r="J24" i="30"/>
  <c r="N24" i="30" s="1"/>
  <c r="I24" i="30"/>
  <c r="I49" i="30"/>
  <c r="N49" i="30" s="1"/>
  <c r="J49" i="30"/>
  <c r="K25" i="30"/>
  <c r="L25" i="30" s="1"/>
  <c r="J25" i="30"/>
  <c r="I25" i="30"/>
  <c r="I33" i="30"/>
  <c r="J33" i="30"/>
  <c r="N33" i="30" s="1"/>
  <c r="K26" i="30"/>
  <c r="L26" i="30" s="1"/>
  <c r="J26" i="30"/>
  <c r="I26" i="30"/>
  <c r="I57" i="30"/>
  <c r="J57" i="30"/>
  <c r="K30" i="30"/>
  <c r="L30" i="30" s="1"/>
  <c r="I34" i="30"/>
  <c r="J34" i="30"/>
  <c r="K31" i="30"/>
  <c r="L31" i="30" s="1"/>
  <c r="N31" i="30"/>
  <c r="K32" i="30"/>
  <c r="L32" i="30" s="1"/>
  <c r="N32" i="30"/>
  <c r="K33" i="30"/>
  <c r="L33" i="30" s="1"/>
  <c r="I50" i="30"/>
  <c r="J50" i="30"/>
  <c r="K34" i="30"/>
  <c r="L34" i="30" s="1"/>
  <c r="K35" i="30"/>
  <c r="L35" i="30" s="1"/>
  <c r="J35" i="30"/>
  <c r="I35" i="30"/>
  <c r="I64" i="30"/>
  <c r="J64" i="30"/>
  <c r="K36" i="30"/>
  <c r="L36" i="30" s="1"/>
  <c r="J36" i="30"/>
  <c r="I36" i="30"/>
  <c r="I58" i="30"/>
  <c r="J58" i="30"/>
  <c r="K37" i="30"/>
  <c r="L37" i="30" s="1"/>
  <c r="J37" i="30"/>
  <c r="I37" i="30"/>
  <c r="N37" i="30" s="1"/>
  <c r="K41" i="30"/>
  <c r="L41" i="30" s="1"/>
  <c r="N41" i="30"/>
  <c r="K45" i="30"/>
  <c r="L45" i="30" s="1"/>
  <c r="K49" i="30"/>
  <c r="L49" i="30" s="1"/>
  <c r="K50" i="30"/>
  <c r="L50" i="30" s="1"/>
  <c r="N50" i="30"/>
  <c r="I65" i="30"/>
  <c r="N65" i="30" s="1"/>
  <c r="J65" i="30"/>
  <c r="K51" i="30"/>
  <c r="L51" i="30" s="1"/>
  <c r="J51" i="30"/>
  <c r="I51" i="30"/>
  <c r="K55" i="30"/>
  <c r="L55" i="30" s="1"/>
  <c r="K56" i="30"/>
  <c r="L56" i="30" s="1"/>
  <c r="I59" i="30"/>
  <c r="J59" i="30"/>
  <c r="K57" i="30"/>
  <c r="L57" i="30" s="1"/>
  <c r="N57" i="30"/>
  <c r="K58" i="30"/>
  <c r="L58" i="30" s="1"/>
  <c r="N58" i="30"/>
  <c r="K59" i="30"/>
  <c r="L59" i="30" s="1"/>
  <c r="N59" i="30"/>
  <c r="K60" i="30"/>
  <c r="L60" i="30" s="1"/>
  <c r="J60" i="30"/>
  <c r="I60" i="30"/>
  <c r="K64" i="30"/>
  <c r="L64" i="30" s="1"/>
  <c r="K65" i="30"/>
  <c r="L65" i="30" s="1"/>
  <c r="K67" i="30"/>
  <c r="L67" i="30" s="1"/>
  <c r="P8" i="28"/>
  <c r="Q8" i="28" s="1"/>
  <c r="R8" i="28" s="1"/>
  <c r="S8" i="28" s="1"/>
  <c r="T8" i="28" s="1"/>
  <c r="U8" i="28" s="1"/>
  <c r="V8" i="28" s="1"/>
  <c r="W8" i="28" s="1"/>
  <c r="X8" i="28" s="1"/>
  <c r="Y8" i="28" s="1"/>
  <c r="Z8" i="28" s="1"/>
  <c r="AA8" i="28" s="1"/>
  <c r="AB8" i="28" s="1"/>
  <c r="AC8" i="28" s="1"/>
  <c r="AD8" i="28" s="1"/>
  <c r="AE8" i="28" s="1"/>
  <c r="AF8" i="28" s="1"/>
  <c r="AG8" i="28" s="1"/>
  <c r="AH8" i="28" s="1"/>
  <c r="AI8" i="28" s="1"/>
  <c r="AJ8" i="28" s="1"/>
  <c r="AK8" i="28" s="1"/>
  <c r="AL8" i="28" s="1"/>
  <c r="AM8" i="28" s="1"/>
  <c r="AN8" i="28" s="1"/>
  <c r="AO8" i="28" s="1"/>
  <c r="AP8" i="28" s="1"/>
  <c r="AQ8" i="28" s="1"/>
  <c r="AR8" i="28" s="1"/>
  <c r="K9" i="28"/>
  <c r="L9" i="28" s="1"/>
  <c r="K10" i="28"/>
  <c r="L10" i="28" s="1"/>
  <c r="K11" i="28"/>
  <c r="L11" i="28" s="1"/>
  <c r="K12" i="28"/>
  <c r="L12" i="28" s="1"/>
  <c r="N13" i="28"/>
  <c r="K13" i="28"/>
  <c r="L13" i="28" s="1"/>
  <c r="K14" i="28"/>
  <c r="L14" i="28" s="1"/>
  <c r="N15" i="28"/>
  <c r="K15" i="28"/>
  <c r="L15" i="28" s="1"/>
  <c r="K16" i="28"/>
  <c r="L16" i="28" s="1"/>
  <c r="K17" i="28"/>
  <c r="L17" i="28" s="1"/>
  <c r="N18" i="28"/>
  <c r="K18" i="28"/>
  <c r="L18" i="28" s="1"/>
  <c r="N19" i="28"/>
  <c r="K19" i="28"/>
  <c r="L19" i="28" s="1"/>
  <c r="K20" i="28"/>
  <c r="L20" i="28" s="1"/>
  <c r="N20" i="28"/>
  <c r="K21" i="28"/>
  <c r="L21" i="28" s="1"/>
  <c r="N21" i="28"/>
  <c r="L47" i="30" l="1"/>
  <c r="N60" i="30"/>
  <c r="N51" i="30"/>
  <c r="N45" i="30"/>
  <c r="N36" i="30"/>
  <c r="I67" i="30"/>
  <c r="N26" i="30"/>
  <c r="N22" i="30"/>
  <c r="N21" i="30"/>
  <c r="N13" i="30"/>
  <c r="N10" i="30"/>
  <c r="I18" i="30"/>
  <c r="K39" i="30"/>
  <c r="L39" i="30" s="1"/>
  <c r="K53" i="30"/>
  <c r="L53" i="30" s="1"/>
  <c r="N11" i="28"/>
  <c r="N35" i="30"/>
  <c r="N34" i="30"/>
  <c r="N25" i="30"/>
  <c r="J53" i="30"/>
  <c r="N12" i="30"/>
  <c r="I28" i="30"/>
  <c r="K18" i="30"/>
  <c r="L18" i="30" s="1"/>
  <c r="K43" i="30"/>
  <c r="L43" i="30" s="1"/>
  <c r="N14" i="28"/>
  <c r="N12" i="28"/>
  <c r="N10" i="28"/>
  <c r="N9" i="28"/>
  <c r="N17" i="28"/>
  <c r="N16" i="28"/>
  <c r="N64" i="30"/>
  <c r="J67" i="30"/>
  <c r="N67" i="30" s="1"/>
  <c r="I53" i="30"/>
  <c r="N43" i="30"/>
  <c r="N47" i="30"/>
  <c r="I62" i="30"/>
  <c r="I39" i="30"/>
  <c r="N53" i="30"/>
  <c r="J62" i="30"/>
  <c r="J39" i="30"/>
  <c r="N39" i="30" s="1"/>
  <c r="J18" i="30"/>
  <c r="N18" i="30" s="1"/>
  <c r="J28" i="30"/>
  <c r="N28" i="30" s="1"/>
  <c r="N20" i="30"/>
  <c r="N62" i="30" l="1"/>
</calcChain>
</file>

<file path=xl/sharedStrings.xml><?xml version="1.0" encoding="utf-8"?>
<sst xmlns="http://schemas.openxmlformats.org/spreadsheetml/2006/main" count="189" uniqueCount="121">
  <si>
    <t xml:space="preserve">PROFIL: </t>
  </si>
  <si>
    <t>DRUH:</t>
  </si>
  <si>
    <t>SMĚR:</t>
  </si>
  <si>
    <t>výstup</t>
  </si>
  <si>
    <t xml:space="preserve">Linky : </t>
  </si>
  <si>
    <t xml:space="preserve"> </t>
  </si>
  <si>
    <t>DATUM:</t>
  </si>
  <si>
    <t>OBDOBÍ:</t>
  </si>
  <si>
    <t>linka</t>
  </si>
  <si>
    <t>poř.</t>
  </si>
  <si>
    <t>typ vozu</t>
  </si>
  <si>
    <t>příjezd</t>
  </si>
  <si>
    <t>nástup</t>
  </si>
  <si>
    <t>odjezd</t>
  </si>
  <si>
    <t>čas odjezd</t>
  </si>
  <si>
    <t>nabídka</t>
  </si>
  <si>
    <t>poptávka maxprofil</t>
  </si>
  <si>
    <t>kontrola</t>
  </si>
  <si>
    <t>suma</t>
  </si>
  <si>
    <r>
      <t>Typ vozů:</t>
    </r>
    <r>
      <rPr>
        <sz val="11"/>
        <rFont val="Arial CE"/>
        <charset val="238"/>
      </rPr>
      <t xml:space="preserve"> 7 - 1xT, 8 - 2xT, 9 - KT8, 14T, 15T</t>
    </r>
  </si>
  <si>
    <t>04:30 - 06:00</t>
  </si>
  <si>
    <t xml:space="preserve">POČASÍ: </t>
  </si>
  <si>
    <t>VOZOVNA STŘEŠOVICE</t>
  </si>
  <si>
    <t>T r a m, B u s</t>
  </si>
  <si>
    <t>1, 18, 25, 56, 57, 143, 174, 180</t>
  </si>
  <si>
    <t>pátek 24. května 2013</t>
  </si>
  <si>
    <t>4,39</t>
  </si>
  <si>
    <t>5,00</t>
  </si>
  <si>
    <t>5,03</t>
  </si>
  <si>
    <t>5,22</t>
  </si>
  <si>
    <t>5,28</t>
  </si>
  <si>
    <t>5,34</t>
  </si>
  <si>
    <t>5,36</t>
  </si>
  <si>
    <t>5,44</t>
  </si>
  <si>
    <t>5,50</t>
  </si>
  <si>
    <t>5,57</t>
  </si>
  <si>
    <t>5,58</t>
  </si>
  <si>
    <t>z centra</t>
  </si>
  <si>
    <t>4,34</t>
  </si>
  <si>
    <t>4,44</t>
  </si>
  <si>
    <t>4,48</t>
  </si>
  <si>
    <t>4,54</t>
  </si>
  <si>
    <t>4,56</t>
  </si>
  <si>
    <t>5,04</t>
  </si>
  <si>
    <t>5,05</t>
  </si>
  <si>
    <t>5,14</t>
  </si>
  <si>
    <t>5,16</t>
  </si>
  <si>
    <t>5,17</t>
  </si>
  <si>
    <t>5,24</t>
  </si>
  <si>
    <t>5,26</t>
  </si>
  <si>
    <t>5,33</t>
  </si>
  <si>
    <t>5,35</t>
  </si>
  <si>
    <t>5,38</t>
  </si>
  <si>
    <t>5,43</t>
  </si>
  <si>
    <t>5,49</t>
  </si>
  <si>
    <t>5,51</t>
  </si>
  <si>
    <t>5,52</t>
  </si>
  <si>
    <t>5,54</t>
  </si>
  <si>
    <t>5,55</t>
  </si>
  <si>
    <t>5,59</t>
  </si>
  <si>
    <t>oblačno 6°C</t>
  </si>
  <si>
    <t>Jméno sčítače: Martin Chour</t>
  </si>
  <si>
    <t>16:16</t>
  </si>
  <si>
    <t>16:19</t>
  </si>
  <si>
    <t>16:25</t>
  </si>
  <si>
    <t>16:32</t>
  </si>
  <si>
    <t>16:40</t>
  </si>
  <si>
    <t>16:47</t>
  </si>
  <si>
    <t>16:53</t>
  </si>
  <si>
    <t>17:04</t>
  </si>
  <si>
    <t>17:10</t>
  </si>
  <si>
    <t>17:18</t>
  </si>
  <si>
    <t>17:36</t>
  </si>
  <si>
    <t>17:38</t>
  </si>
  <si>
    <t>17:43</t>
  </si>
  <si>
    <t>17:50</t>
  </si>
  <si>
    <t>17:56</t>
  </si>
  <si>
    <t>18:01</t>
  </si>
  <si>
    <t>18:17</t>
  </si>
  <si>
    <t>18:20</t>
  </si>
  <si>
    <t>18:33</t>
  </si>
  <si>
    <t>18:40</t>
  </si>
  <si>
    <t>18:46</t>
  </si>
  <si>
    <t>18:56</t>
  </si>
  <si>
    <t>19:00</t>
  </si>
  <si>
    <t>19:13</t>
  </si>
  <si>
    <t>19:19</t>
  </si>
  <si>
    <t>16:04</t>
  </si>
  <si>
    <t>16:12</t>
  </si>
  <si>
    <t>16:22</t>
  </si>
  <si>
    <t>16:27</t>
  </si>
  <si>
    <t>16:33</t>
  </si>
  <si>
    <t>16:43</t>
  </si>
  <si>
    <t>16:50</t>
  </si>
  <si>
    <t>16:56</t>
  </si>
  <si>
    <t>17:06</t>
  </si>
  <si>
    <t>17:20</t>
  </si>
  <si>
    <t>17:30</t>
  </si>
  <si>
    <t>17:33</t>
  </si>
  <si>
    <t>17:51</t>
  </si>
  <si>
    <t>17:57</t>
  </si>
  <si>
    <t>18:03</t>
  </si>
  <si>
    <t>18:14</t>
  </si>
  <si>
    <t>18:19</t>
  </si>
  <si>
    <t>18:26</t>
  </si>
  <si>
    <t>18:31</t>
  </si>
  <si>
    <t>18:41</t>
  </si>
  <si>
    <t>?</t>
  </si>
  <si>
    <t>18:50</t>
  </si>
  <si>
    <t>19:03</t>
  </si>
  <si>
    <t>19:09</t>
  </si>
  <si>
    <t>19:17</t>
  </si>
  <si>
    <t>19:21</t>
  </si>
  <si>
    <t>Krymská</t>
  </si>
  <si>
    <t>Do centra (směr Florenc)</t>
  </si>
  <si>
    <t>čtvrtek 6. 11. 2014</t>
  </si>
  <si>
    <r>
      <t xml:space="preserve">Typ vozů: </t>
    </r>
    <r>
      <rPr>
        <sz val="11"/>
        <rFont val="Arial CE"/>
        <charset val="238"/>
      </rPr>
      <t>4 - bus kloubový</t>
    </r>
  </si>
  <si>
    <t>Bus</t>
  </si>
  <si>
    <t>zataženo se slabým deštěm 10°C</t>
  </si>
  <si>
    <t>Z centra (směr Chodov)</t>
  </si>
  <si>
    <t>16:00 - 19:20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</si>
</sst>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sz val="11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9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justify"/>
    </xf>
    <xf numFmtId="2" fontId="2" fillId="0" borderId="3" xfId="0" applyNumberFormat="1" applyFont="1" applyBorder="1" applyAlignment="1">
      <alignment horizontal="center" vertical="justify"/>
    </xf>
    <xf numFmtId="0" fontId="2" fillId="0" borderId="0" xfId="0" applyFont="1" applyBorder="1"/>
    <xf numFmtId="9" fontId="0" fillId="0" borderId="0" xfId="0" applyNumberFormat="1" applyFill="1"/>
    <xf numFmtId="0" fontId="6" fillId="0" borderId="0" xfId="0" applyFont="1" applyAlignment="1">
      <alignment horizontal="left"/>
    </xf>
    <xf numFmtId="2" fontId="0" fillId="0" borderId="0" xfId="0" applyNumberFormat="1"/>
    <xf numFmtId="2" fontId="8" fillId="0" borderId="0" xfId="0" applyNumberFormat="1" applyFont="1" applyFill="1"/>
    <xf numFmtId="9" fontId="5" fillId="0" borderId="0" xfId="1" applyFont="1" applyAlignment="1">
      <alignment horizontal="center" vertical="top" textRotation="90" shrinkToFit="1"/>
    </xf>
    <xf numFmtId="9" fontId="5" fillId="0" borderId="4" xfId="0" applyNumberFormat="1" applyFont="1" applyFill="1" applyBorder="1"/>
    <xf numFmtId="9" fontId="5" fillId="2" borderId="4" xfId="0" applyNumberFormat="1" applyFont="1" applyFill="1" applyBorder="1"/>
    <xf numFmtId="9" fontId="5" fillId="3" borderId="4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justify"/>
    </xf>
    <xf numFmtId="0" fontId="0" fillId="0" borderId="0" xfId="0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justify"/>
    </xf>
    <xf numFmtId="49" fontId="0" fillId="0" borderId="0" xfId="0" applyNumberForma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justify"/>
    </xf>
    <xf numFmtId="9" fontId="5" fillId="2" borderId="6" xfId="0" applyNumberFormat="1" applyFont="1" applyFill="1" applyBorder="1"/>
    <xf numFmtId="9" fontId="5" fillId="3" borderId="6" xfId="0" applyNumberFormat="1" applyFont="1" applyFill="1" applyBorder="1"/>
    <xf numFmtId="9" fontId="5" fillId="3" borderId="7" xfId="0" applyNumberFormat="1" applyFont="1" applyFill="1" applyBorder="1"/>
    <xf numFmtId="0" fontId="0" fillId="0" borderId="3" xfId="0" applyBorder="1"/>
    <xf numFmtId="9" fontId="9" fillId="0" borderId="0" xfId="0" applyNumberFormat="1" applyFont="1" applyFill="1" applyBorder="1"/>
    <xf numFmtId="0" fontId="0" fillId="0" borderId="0" xfId="0" applyFill="1"/>
    <xf numFmtId="9" fontId="5" fillId="0" borderId="0" xfId="0" applyNumberFormat="1" applyFon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10" fillId="0" borderId="8" xfId="0" applyNumberFormat="1" applyFont="1" applyFill="1" applyBorder="1"/>
    <xf numFmtId="2" fontId="1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justify"/>
    </xf>
    <xf numFmtId="0" fontId="0" fillId="0" borderId="3" xfId="0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8"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  <dxf>
      <font>
        <condense val="0"/>
        <extend val="0"/>
        <color indexed="26"/>
      </font>
      <fill>
        <patternFill>
          <bgColor indexed="48"/>
        </patternFill>
      </fill>
    </dxf>
    <dxf>
      <font>
        <condense val="0"/>
        <extend val="0"/>
        <color indexed="26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showGridLines="0" tabSelected="1" zoomScaleNormal="100" workbookViewId="0">
      <selection activeCell="I4" sqref="I4"/>
    </sheetView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113</v>
      </c>
      <c r="H1" s="4"/>
      <c r="I1" s="4" t="s">
        <v>1</v>
      </c>
      <c r="J1" s="2" t="s">
        <v>117</v>
      </c>
      <c r="K1" s="2"/>
    </row>
    <row r="2" spans="1:44" x14ac:dyDescent="0.2">
      <c r="A2" s="5" t="s">
        <v>2</v>
      </c>
      <c r="C2" t="s">
        <v>114</v>
      </c>
      <c r="H2" s="4"/>
      <c r="I2" s="4" t="s">
        <v>4</v>
      </c>
      <c r="J2" s="17">
        <v>135</v>
      </c>
      <c r="K2" s="17"/>
    </row>
    <row r="3" spans="1:44" x14ac:dyDescent="0.2">
      <c r="A3" s="5" t="s">
        <v>5</v>
      </c>
      <c r="H3" t="s">
        <v>5</v>
      </c>
    </row>
    <row r="4" spans="1:44" x14ac:dyDescent="0.2">
      <c r="A4" s="5" t="s">
        <v>6</v>
      </c>
      <c r="C4" t="s">
        <v>115</v>
      </c>
      <c r="H4" s="4" t="s">
        <v>7</v>
      </c>
      <c r="I4" t="s">
        <v>120</v>
      </c>
      <c r="N4" s="16" t="s">
        <v>21</v>
      </c>
      <c r="Q4" t="s">
        <v>118</v>
      </c>
    </row>
    <row r="6" spans="1:44" ht="15" x14ac:dyDescent="0.25">
      <c r="A6" s="1" t="s">
        <v>116</v>
      </c>
      <c r="H6" s="2" t="s">
        <v>61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12">
        <v>135</v>
      </c>
      <c r="B9" s="49" t="s">
        <v>107</v>
      </c>
      <c r="C9" s="13">
        <v>4</v>
      </c>
      <c r="D9" s="13">
        <v>47</v>
      </c>
      <c r="E9" s="12">
        <v>5</v>
      </c>
      <c r="F9" s="12">
        <v>5</v>
      </c>
      <c r="G9" s="12">
        <v>47</v>
      </c>
      <c r="H9" s="47" t="s">
        <v>87</v>
      </c>
      <c r="I9" s="13">
        <f t="shared" ref="I9:I33" si="1">IF(C9=1,60,IF(C9=4,90,IF(C9=5,90,IF(C9=6,30,IF(C9=7,70,IF(C9=8,140,IF(C9=9,130,140)))))))</f>
        <v>90</v>
      </c>
      <c r="J9" s="13">
        <f t="shared" ref="J9:J33" si="2">MAX(D9,G9)</f>
        <v>47</v>
      </c>
      <c r="K9" s="15">
        <f t="shared" ref="K9:K33" si="3">D9-E9+F9</f>
        <v>47</v>
      </c>
      <c r="L9">
        <f t="shared" ref="L9:L33" si="4">IF(K9-G9=0,0,"chyba")</f>
        <v>0</v>
      </c>
      <c r="M9" s="18"/>
      <c r="N9" s="21">
        <f t="shared" ref="N9:N33" si="5">J9/I9</f>
        <v>0.52222222222222225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12">
        <v>135</v>
      </c>
      <c r="B10" s="12">
        <v>12</v>
      </c>
      <c r="C10" s="13">
        <v>4</v>
      </c>
      <c r="D10" s="13">
        <v>61</v>
      </c>
      <c r="E10" s="12">
        <v>5</v>
      </c>
      <c r="F10" s="12">
        <v>7</v>
      </c>
      <c r="G10" s="12">
        <v>63</v>
      </c>
      <c r="H10" s="47" t="s">
        <v>88</v>
      </c>
      <c r="I10" s="13">
        <f t="shared" si="1"/>
        <v>90</v>
      </c>
      <c r="J10" s="13">
        <f t="shared" si="2"/>
        <v>63</v>
      </c>
      <c r="K10" s="15">
        <f t="shared" si="3"/>
        <v>63</v>
      </c>
      <c r="L10">
        <f t="shared" si="4"/>
        <v>0</v>
      </c>
      <c r="M10" s="18"/>
      <c r="N10" s="21">
        <f t="shared" si="5"/>
        <v>0.7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12">
        <v>135</v>
      </c>
      <c r="B11" s="49" t="s">
        <v>107</v>
      </c>
      <c r="C11" s="13">
        <v>4</v>
      </c>
      <c r="D11" s="13">
        <v>47</v>
      </c>
      <c r="E11" s="12">
        <v>2</v>
      </c>
      <c r="F11" s="12">
        <v>3</v>
      </c>
      <c r="G11" s="12">
        <v>48</v>
      </c>
      <c r="H11" s="47" t="s">
        <v>89</v>
      </c>
      <c r="I11" s="13">
        <f t="shared" si="1"/>
        <v>90</v>
      </c>
      <c r="J11" s="13">
        <f t="shared" si="2"/>
        <v>48</v>
      </c>
      <c r="K11" s="15">
        <f t="shared" si="3"/>
        <v>48</v>
      </c>
      <c r="L11">
        <f t="shared" si="4"/>
        <v>0</v>
      </c>
      <c r="M11" s="18"/>
      <c r="N11" s="21">
        <f t="shared" si="5"/>
        <v>0.53333333333333333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12">
        <v>135</v>
      </c>
      <c r="B12" s="12">
        <v>11</v>
      </c>
      <c r="C12" s="13">
        <v>4</v>
      </c>
      <c r="D12" s="13">
        <v>39</v>
      </c>
      <c r="E12" s="12">
        <v>2</v>
      </c>
      <c r="F12" s="12">
        <v>3</v>
      </c>
      <c r="G12" s="12">
        <v>40</v>
      </c>
      <c r="H12" s="47" t="s">
        <v>90</v>
      </c>
      <c r="I12" s="13">
        <f t="shared" si="1"/>
        <v>90</v>
      </c>
      <c r="J12" s="13">
        <f t="shared" si="2"/>
        <v>40</v>
      </c>
      <c r="K12" s="15">
        <f t="shared" si="3"/>
        <v>40</v>
      </c>
      <c r="L12">
        <f t="shared" si="4"/>
        <v>0</v>
      </c>
      <c r="M12" s="18"/>
      <c r="N12" s="21">
        <f t="shared" si="5"/>
        <v>0.44444444444444442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12">
        <v>135</v>
      </c>
      <c r="B13" s="49" t="s">
        <v>107</v>
      </c>
      <c r="C13" s="13">
        <v>4</v>
      </c>
      <c r="D13" s="13">
        <v>30</v>
      </c>
      <c r="E13" s="12">
        <v>2</v>
      </c>
      <c r="F13" s="12">
        <v>0</v>
      </c>
      <c r="G13" s="12">
        <v>28</v>
      </c>
      <c r="H13" s="47" t="s">
        <v>91</v>
      </c>
      <c r="I13" s="13">
        <f t="shared" si="1"/>
        <v>90</v>
      </c>
      <c r="J13" s="13">
        <f t="shared" si="2"/>
        <v>30</v>
      </c>
      <c r="K13" s="15">
        <f t="shared" si="3"/>
        <v>28</v>
      </c>
      <c r="L13">
        <f t="shared" si="4"/>
        <v>0</v>
      </c>
      <c r="M13" s="18"/>
      <c r="N13" s="21">
        <f t="shared" si="5"/>
        <v>0.33333333333333331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12">
        <v>135</v>
      </c>
      <c r="B14" s="12">
        <v>1</v>
      </c>
      <c r="C14" s="13">
        <v>4</v>
      </c>
      <c r="D14" s="13">
        <v>50</v>
      </c>
      <c r="E14" s="12">
        <v>1</v>
      </c>
      <c r="F14" s="12">
        <v>1</v>
      </c>
      <c r="G14" s="12">
        <v>50</v>
      </c>
      <c r="H14" s="47" t="s">
        <v>92</v>
      </c>
      <c r="I14" s="13">
        <f t="shared" si="1"/>
        <v>90</v>
      </c>
      <c r="J14" s="13">
        <f t="shared" si="2"/>
        <v>50</v>
      </c>
      <c r="K14" s="15">
        <f t="shared" si="3"/>
        <v>50</v>
      </c>
      <c r="L14">
        <f t="shared" si="4"/>
        <v>0</v>
      </c>
      <c r="M14" s="18"/>
      <c r="N14" s="21">
        <f t="shared" si="5"/>
        <v>0.55555555555555558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135</v>
      </c>
      <c r="B15" s="12">
        <v>2</v>
      </c>
      <c r="C15" s="13">
        <v>4</v>
      </c>
      <c r="D15" s="13">
        <v>42</v>
      </c>
      <c r="E15" s="12">
        <v>3</v>
      </c>
      <c r="F15" s="12">
        <v>2</v>
      </c>
      <c r="G15" s="12">
        <v>41</v>
      </c>
      <c r="H15" s="47" t="s">
        <v>93</v>
      </c>
      <c r="I15" s="13">
        <f t="shared" si="1"/>
        <v>90</v>
      </c>
      <c r="J15" s="13">
        <f t="shared" si="2"/>
        <v>42</v>
      </c>
      <c r="K15" s="15">
        <f t="shared" si="3"/>
        <v>41</v>
      </c>
      <c r="L15">
        <f t="shared" si="4"/>
        <v>0</v>
      </c>
      <c r="M15" s="18"/>
      <c r="N15" s="21">
        <f t="shared" si="5"/>
        <v>0.46666666666666667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 x14ac:dyDescent="0.25">
      <c r="A16" s="12">
        <v>135</v>
      </c>
      <c r="B16" s="49" t="s">
        <v>107</v>
      </c>
      <c r="C16" s="48">
        <v>4</v>
      </c>
      <c r="D16" s="13">
        <v>40</v>
      </c>
      <c r="E16" s="12">
        <v>4</v>
      </c>
      <c r="F16" s="12">
        <v>2</v>
      </c>
      <c r="G16" s="12">
        <v>38</v>
      </c>
      <c r="H16" s="47" t="s">
        <v>94</v>
      </c>
      <c r="I16" s="13">
        <f t="shared" si="1"/>
        <v>90</v>
      </c>
      <c r="J16" s="13">
        <f t="shared" si="2"/>
        <v>40</v>
      </c>
      <c r="K16" s="15">
        <f t="shared" si="3"/>
        <v>38</v>
      </c>
      <c r="L16">
        <f t="shared" si="4"/>
        <v>0</v>
      </c>
      <c r="M16" s="45"/>
      <c r="N16" s="21">
        <f t="shared" si="5"/>
        <v>0.44444444444444442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s="7" customFormat="1" x14ac:dyDescent="0.2">
      <c r="A17" s="12">
        <v>135</v>
      </c>
      <c r="B17" s="12">
        <v>3</v>
      </c>
      <c r="C17" s="13">
        <v>4</v>
      </c>
      <c r="D17" s="13">
        <v>62</v>
      </c>
      <c r="E17" s="12">
        <v>4</v>
      </c>
      <c r="F17" s="12">
        <v>2</v>
      </c>
      <c r="G17" s="12">
        <v>60</v>
      </c>
      <c r="H17" s="47" t="s">
        <v>95</v>
      </c>
      <c r="I17" s="13">
        <f t="shared" si="1"/>
        <v>90</v>
      </c>
      <c r="J17" s="13">
        <f t="shared" si="2"/>
        <v>62</v>
      </c>
      <c r="K17" s="15">
        <f t="shared" si="3"/>
        <v>60</v>
      </c>
      <c r="L17">
        <f t="shared" si="4"/>
        <v>0</v>
      </c>
      <c r="M17" s="18"/>
      <c r="N17" s="21">
        <f t="shared" si="5"/>
        <v>0.68888888888888888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5" s="7" customFormat="1" x14ac:dyDescent="0.2">
      <c r="A18" s="12">
        <v>135</v>
      </c>
      <c r="B18" s="12">
        <v>4</v>
      </c>
      <c r="C18" s="13">
        <v>4</v>
      </c>
      <c r="D18" s="13">
        <v>21</v>
      </c>
      <c r="E18" s="12">
        <v>2</v>
      </c>
      <c r="F18" s="12">
        <v>1</v>
      </c>
      <c r="G18" s="12">
        <v>20</v>
      </c>
      <c r="H18" s="47" t="s">
        <v>70</v>
      </c>
      <c r="I18" s="13">
        <f t="shared" si="1"/>
        <v>90</v>
      </c>
      <c r="J18" s="13">
        <f t="shared" si="2"/>
        <v>21</v>
      </c>
      <c r="K18" s="15">
        <f t="shared" si="3"/>
        <v>20</v>
      </c>
      <c r="L18">
        <f t="shared" si="4"/>
        <v>0</v>
      </c>
      <c r="M18" s="18"/>
      <c r="N18" s="21">
        <f t="shared" si="5"/>
        <v>0.23333333333333334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5" s="7" customFormat="1" x14ac:dyDescent="0.2">
      <c r="A19" s="12">
        <v>135</v>
      </c>
      <c r="B19" s="12">
        <v>12</v>
      </c>
      <c r="C19" s="13">
        <v>4</v>
      </c>
      <c r="D19" s="13">
        <v>55</v>
      </c>
      <c r="E19" s="12">
        <v>2</v>
      </c>
      <c r="F19" s="12">
        <v>2</v>
      </c>
      <c r="G19" s="12">
        <v>55</v>
      </c>
      <c r="H19" s="47" t="s">
        <v>96</v>
      </c>
      <c r="I19" s="13">
        <f t="shared" si="1"/>
        <v>90</v>
      </c>
      <c r="J19" s="13">
        <f t="shared" si="2"/>
        <v>55</v>
      </c>
      <c r="K19" s="15">
        <f t="shared" si="3"/>
        <v>55</v>
      </c>
      <c r="L19">
        <f t="shared" si="4"/>
        <v>0</v>
      </c>
      <c r="M19" s="18"/>
      <c r="N19" s="21">
        <f t="shared" si="5"/>
        <v>0.61111111111111116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5" s="7" customFormat="1" x14ac:dyDescent="0.2">
      <c r="A20" s="12">
        <v>135</v>
      </c>
      <c r="B20" s="12">
        <v>5</v>
      </c>
      <c r="C20" s="13">
        <v>4</v>
      </c>
      <c r="D20" s="13">
        <v>73</v>
      </c>
      <c r="E20" s="12">
        <v>7</v>
      </c>
      <c r="F20" s="12">
        <v>10</v>
      </c>
      <c r="G20" s="12">
        <v>76</v>
      </c>
      <c r="H20" s="47" t="s">
        <v>97</v>
      </c>
      <c r="I20" s="13">
        <f t="shared" si="1"/>
        <v>90</v>
      </c>
      <c r="J20" s="13">
        <f t="shared" si="2"/>
        <v>76</v>
      </c>
      <c r="K20" s="15">
        <f t="shared" si="3"/>
        <v>76</v>
      </c>
      <c r="L20">
        <f t="shared" si="4"/>
        <v>0</v>
      </c>
      <c r="M20" s="18"/>
      <c r="N20" s="21">
        <f t="shared" si="5"/>
        <v>0.84444444444444444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5" x14ac:dyDescent="0.2">
      <c r="A21" s="12">
        <v>135</v>
      </c>
      <c r="B21" s="12">
        <v>6</v>
      </c>
      <c r="C21" s="13">
        <v>4</v>
      </c>
      <c r="D21" s="13">
        <v>18</v>
      </c>
      <c r="E21" s="12">
        <v>0</v>
      </c>
      <c r="F21" s="12">
        <v>0</v>
      </c>
      <c r="G21" s="12">
        <v>18</v>
      </c>
      <c r="H21" s="47" t="s">
        <v>98</v>
      </c>
      <c r="I21" s="13">
        <f t="shared" si="1"/>
        <v>90</v>
      </c>
      <c r="J21" s="13">
        <f t="shared" si="2"/>
        <v>18</v>
      </c>
      <c r="K21" s="15">
        <f t="shared" si="3"/>
        <v>18</v>
      </c>
      <c r="L21">
        <f t="shared" si="4"/>
        <v>0</v>
      </c>
      <c r="M21" s="18"/>
      <c r="N21" s="21">
        <f t="shared" si="5"/>
        <v>0.2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38"/>
    </row>
    <row r="22" spans="1:45" x14ac:dyDescent="0.2">
      <c r="A22" s="12">
        <v>135</v>
      </c>
      <c r="B22" s="12">
        <v>16</v>
      </c>
      <c r="C22" s="13">
        <v>4</v>
      </c>
      <c r="D22" s="13">
        <v>47</v>
      </c>
      <c r="E22" s="12">
        <v>6</v>
      </c>
      <c r="F22" s="12">
        <v>4</v>
      </c>
      <c r="G22" s="12">
        <v>45</v>
      </c>
      <c r="H22" s="47" t="s">
        <v>74</v>
      </c>
      <c r="I22" s="13">
        <f t="shared" si="1"/>
        <v>90</v>
      </c>
      <c r="J22" s="13">
        <f t="shared" si="2"/>
        <v>47</v>
      </c>
      <c r="K22" s="15">
        <f t="shared" si="3"/>
        <v>45</v>
      </c>
      <c r="L22">
        <f t="shared" si="4"/>
        <v>0</v>
      </c>
      <c r="M22" s="18"/>
      <c r="N22" s="21">
        <f t="shared" si="5"/>
        <v>0.52222222222222225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41"/>
    </row>
    <row r="23" spans="1:45" x14ac:dyDescent="0.2">
      <c r="A23" s="12">
        <v>135</v>
      </c>
      <c r="B23" s="12">
        <v>7</v>
      </c>
      <c r="C23" s="13">
        <v>4</v>
      </c>
      <c r="D23" s="13">
        <v>45</v>
      </c>
      <c r="E23" s="12">
        <v>2</v>
      </c>
      <c r="F23" s="12">
        <v>4</v>
      </c>
      <c r="G23" s="12">
        <v>47</v>
      </c>
      <c r="H23" s="47" t="s">
        <v>99</v>
      </c>
      <c r="I23" s="13">
        <f t="shared" si="1"/>
        <v>90</v>
      </c>
      <c r="J23" s="13">
        <f t="shared" si="2"/>
        <v>47</v>
      </c>
      <c r="K23" s="15">
        <f t="shared" si="3"/>
        <v>47</v>
      </c>
      <c r="L23">
        <f t="shared" si="4"/>
        <v>0</v>
      </c>
      <c r="M23" s="18"/>
      <c r="N23" s="21">
        <f t="shared" si="5"/>
        <v>0.52222222222222225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41"/>
    </row>
    <row r="24" spans="1:45" x14ac:dyDescent="0.2">
      <c r="A24" s="12">
        <v>135</v>
      </c>
      <c r="B24" s="12">
        <v>2</v>
      </c>
      <c r="C24" s="13">
        <v>4</v>
      </c>
      <c r="D24" s="13">
        <v>44</v>
      </c>
      <c r="E24" s="12">
        <v>2</v>
      </c>
      <c r="F24" s="12">
        <v>0</v>
      </c>
      <c r="G24" s="12">
        <v>42</v>
      </c>
      <c r="H24" s="47" t="s">
        <v>100</v>
      </c>
      <c r="I24" s="13">
        <f t="shared" si="1"/>
        <v>90</v>
      </c>
      <c r="J24" s="13">
        <f t="shared" si="2"/>
        <v>44</v>
      </c>
      <c r="K24" s="15">
        <f t="shared" si="3"/>
        <v>42</v>
      </c>
      <c r="L24">
        <f t="shared" si="4"/>
        <v>0</v>
      </c>
      <c r="M24" s="18"/>
      <c r="N24" s="21">
        <f t="shared" si="5"/>
        <v>0.48888888888888887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41"/>
    </row>
    <row r="25" spans="1:45" x14ac:dyDescent="0.2">
      <c r="A25" s="49">
        <v>135</v>
      </c>
      <c r="B25" s="12">
        <v>17</v>
      </c>
      <c r="C25" s="13">
        <v>4</v>
      </c>
      <c r="D25" s="13">
        <v>32</v>
      </c>
      <c r="E25" s="12">
        <v>2</v>
      </c>
      <c r="F25" s="12">
        <v>2</v>
      </c>
      <c r="G25" s="12">
        <v>32</v>
      </c>
      <c r="H25" s="47" t="s">
        <v>101</v>
      </c>
      <c r="I25" s="13">
        <f t="shared" si="1"/>
        <v>90</v>
      </c>
      <c r="J25" s="13">
        <f t="shared" si="2"/>
        <v>32</v>
      </c>
      <c r="K25" s="15">
        <f t="shared" si="3"/>
        <v>32</v>
      </c>
      <c r="L25">
        <f t="shared" si="4"/>
        <v>0</v>
      </c>
      <c r="M25" s="18"/>
      <c r="N25" s="21">
        <f t="shared" si="5"/>
        <v>0.35555555555555557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41"/>
    </row>
    <row r="26" spans="1:45" x14ac:dyDescent="0.2">
      <c r="A26" s="49">
        <v>135</v>
      </c>
      <c r="B26" s="12">
        <v>2</v>
      </c>
      <c r="C26" s="13">
        <v>4</v>
      </c>
      <c r="D26" s="13">
        <v>36</v>
      </c>
      <c r="E26" s="12">
        <v>0</v>
      </c>
      <c r="F26" s="12">
        <v>3</v>
      </c>
      <c r="G26" s="12">
        <v>39</v>
      </c>
      <c r="H26" s="47" t="s">
        <v>102</v>
      </c>
      <c r="I26" s="13">
        <f t="shared" si="1"/>
        <v>90</v>
      </c>
      <c r="J26" s="13">
        <f t="shared" si="2"/>
        <v>39</v>
      </c>
      <c r="K26" s="15">
        <f t="shared" si="3"/>
        <v>39</v>
      </c>
      <c r="L26">
        <f t="shared" si="4"/>
        <v>0</v>
      </c>
      <c r="M26" s="18"/>
      <c r="N26" s="21">
        <f t="shared" si="5"/>
        <v>0.43333333333333335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5" x14ac:dyDescent="0.2">
      <c r="A27" s="49">
        <v>135</v>
      </c>
      <c r="B27" s="12">
        <v>12</v>
      </c>
      <c r="C27" s="13">
        <v>4</v>
      </c>
      <c r="D27" s="13">
        <v>32</v>
      </c>
      <c r="E27" s="12">
        <v>1</v>
      </c>
      <c r="F27" s="12">
        <v>4</v>
      </c>
      <c r="G27" s="12">
        <v>35</v>
      </c>
      <c r="H27" s="47" t="s">
        <v>103</v>
      </c>
      <c r="I27" s="13">
        <f t="shared" si="1"/>
        <v>90</v>
      </c>
      <c r="J27" s="13">
        <f t="shared" si="2"/>
        <v>35</v>
      </c>
      <c r="K27" s="15">
        <f t="shared" si="3"/>
        <v>35</v>
      </c>
      <c r="L27">
        <f t="shared" si="4"/>
        <v>0</v>
      </c>
      <c r="M27" s="18"/>
      <c r="N27" s="21">
        <f t="shared" si="5"/>
        <v>0.3888888888888889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5" x14ac:dyDescent="0.2">
      <c r="A28" s="49">
        <v>135</v>
      </c>
      <c r="B28" s="12">
        <v>10</v>
      </c>
      <c r="C28" s="13">
        <v>4</v>
      </c>
      <c r="D28" s="13">
        <v>27</v>
      </c>
      <c r="E28" s="12">
        <v>0</v>
      </c>
      <c r="F28" s="12">
        <v>1</v>
      </c>
      <c r="G28" s="12">
        <v>28</v>
      </c>
      <c r="H28" s="47" t="s">
        <v>104</v>
      </c>
      <c r="I28" s="13">
        <f t="shared" si="1"/>
        <v>90</v>
      </c>
      <c r="J28" s="13">
        <f t="shared" si="2"/>
        <v>28</v>
      </c>
      <c r="K28" s="15">
        <f t="shared" si="3"/>
        <v>28</v>
      </c>
      <c r="L28">
        <f t="shared" si="4"/>
        <v>0</v>
      </c>
      <c r="M28" s="18"/>
      <c r="N28" s="21">
        <f t="shared" si="5"/>
        <v>0.31111111111111112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1:45" ht="15" x14ac:dyDescent="0.25">
      <c r="A29" s="49">
        <v>135</v>
      </c>
      <c r="B29" s="12">
        <v>11</v>
      </c>
      <c r="C29" s="48">
        <v>4</v>
      </c>
      <c r="D29" s="13">
        <v>12</v>
      </c>
      <c r="E29" s="12">
        <v>0</v>
      </c>
      <c r="F29" s="12">
        <v>0</v>
      </c>
      <c r="G29" s="12">
        <v>12</v>
      </c>
      <c r="H29" s="47" t="s">
        <v>105</v>
      </c>
      <c r="I29" s="13">
        <f t="shared" si="1"/>
        <v>90</v>
      </c>
      <c r="J29" s="13">
        <f t="shared" si="2"/>
        <v>12</v>
      </c>
      <c r="K29" s="15">
        <f t="shared" si="3"/>
        <v>12</v>
      </c>
      <c r="L29">
        <f t="shared" si="4"/>
        <v>0</v>
      </c>
      <c r="M29" s="45"/>
      <c r="N29" s="21">
        <f t="shared" si="5"/>
        <v>0.13333333333333333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3"/>
      <c r="AJ29" s="23"/>
      <c r="AK29" s="23"/>
      <c r="AL29" s="23"/>
      <c r="AM29" s="23"/>
      <c r="AN29" s="23"/>
      <c r="AO29" s="23"/>
      <c r="AP29" s="23"/>
      <c r="AQ29" s="23"/>
      <c r="AR29" s="23"/>
    </row>
    <row r="30" spans="1:45" x14ac:dyDescent="0.2">
      <c r="A30" s="49">
        <v>135</v>
      </c>
      <c r="B30" s="12">
        <v>13</v>
      </c>
      <c r="C30" s="13">
        <v>4</v>
      </c>
      <c r="D30" s="13">
        <v>33</v>
      </c>
      <c r="E30" s="12">
        <v>1</v>
      </c>
      <c r="F30" s="12">
        <v>5</v>
      </c>
      <c r="G30" s="12">
        <v>37</v>
      </c>
      <c r="H30" s="47" t="s">
        <v>106</v>
      </c>
      <c r="I30" s="13">
        <f t="shared" si="1"/>
        <v>90</v>
      </c>
      <c r="J30" s="13">
        <f t="shared" si="2"/>
        <v>37</v>
      </c>
      <c r="K30" s="15">
        <f t="shared" si="3"/>
        <v>37</v>
      </c>
      <c r="L30">
        <f t="shared" si="4"/>
        <v>0</v>
      </c>
      <c r="M30" s="18"/>
      <c r="N30" s="21">
        <f t="shared" si="5"/>
        <v>0.41111111111111109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3"/>
      <c r="AJ30" s="23"/>
      <c r="AK30" s="23"/>
      <c r="AL30" s="23"/>
      <c r="AM30" s="23"/>
      <c r="AN30" s="23"/>
      <c r="AO30" s="23"/>
      <c r="AP30" s="23"/>
      <c r="AQ30" s="23"/>
      <c r="AR30" s="23"/>
    </row>
    <row r="31" spans="1:45" x14ac:dyDescent="0.2">
      <c r="A31" s="49">
        <v>135</v>
      </c>
      <c r="B31" s="12">
        <v>1</v>
      </c>
      <c r="C31" s="13">
        <v>4</v>
      </c>
      <c r="D31" s="13">
        <v>38</v>
      </c>
      <c r="E31" s="12">
        <v>0</v>
      </c>
      <c r="F31" s="12">
        <v>3</v>
      </c>
      <c r="G31" s="12">
        <v>41</v>
      </c>
      <c r="H31" s="47" t="s">
        <v>108</v>
      </c>
      <c r="I31" s="13">
        <f t="shared" si="1"/>
        <v>90</v>
      </c>
      <c r="J31" s="13">
        <f t="shared" si="2"/>
        <v>41</v>
      </c>
      <c r="K31" s="15">
        <f t="shared" si="3"/>
        <v>41</v>
      </c>
      <c r="L31">
        <f t="shared" si="4"/>
        <v>0</v>
      </c>
      <c r="M31" s="18"/>
      <c r="N31" s="21">
        <f t="shared" si="5"/>
        <v>0.45555555555555555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5" x14ac:dyDescent="0.2">
      <c r="A32" s="49">
        <v>135</v>
      </c>
      <c r="B32" s="12">
        <v>2</v>
      </c>
      <c r="C32" s="13">
        <v>4</v>
      </c>
      <c r="D32" s="13">
        <v>23</v>
      </c>
      <c r="E32" s="12">
        <v>3</v>
      </c>
      <c r="F32" s="12">
        <v>3</v>
      </c>
      <c r="G32" s="12">
        <v>23</v>
      </c>
      <c r="H32" s="47" t="s">
        <v>83</v>
      </c>
      <c r="I32" s="13">
        <f t="shared" si="1"/>
        <v>90</v>
      </c>
      <c r="J32" s="13">
        <f t="shared" si="2"/>
        <v>23</v>
      </c>
      <c r="K32" s="15">
        <f t="shared" si="3"/>
        <v>23</v>
      </c>
      <c r="L32">
        <f t="shared" si="4"/>
        <v>0</v>
      </c>
      <c r="M32" s="18"/>
      <c r="N32" s="21">
        <f t="shared" si="5"/>
        <v>0.25555555555555554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4" x14ac:dyDescent="0.2">
      <c r="A33" s="12">
        <v>135</v>
      </c>
      <c r="B33" s="12">
        <v>15</v>
      </c>
      <c r="C33" s="13">
        <v>4</v>
      </c>
      <c r="D33" s="13">
        <v>11</v>
      </c>
      <c r="E33" s="12">
        <v>1</v>
      </c>
      <c r="F33" s="12">
        <v>1</v>
      </c>
      <c r="G33" s="12">
        <v>11</v>
      </c>
      <c r="H33" s="47" t="s">
        <v>109</v>
      </c>
      <c r="I33" s="13">
        <f t="shared" si="1"/>
        <v>90</v>
      </c>
      <c r="J33" s="13">
        <f t="shared" si="2"/>
        <v>11</v>
      </c>
      <c r="K33" s="15">
        <f t="shared" si="3"/>
        <v>11</v>
      </c>
      <c r="L33">
        <f t="shared" si="4"/>
        <v>0</v>
      </c>
      <c r="M33" s="18"/>
      <c r="N33" s="21">
        <f t="shared" si="5"/>
        <v>0.12222222222222222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1:44" x14ac:dyDescent="0.2">
      <c r="A34" s="49">
        <v>135</v>
      </c>
      <c r="B34" s="12">
        <v>3</v>
      </c>
      <c r="C34" s="13">
        <v>4</v>
      </c>
      <c r="D34" s="13">
        <v>35</v>
      </c>
      <c r="E34" s="12">
        <v>4</v>
      </c>
      <c r="F34" s="12">
        <v>6</v>
      </c>
      <c r="G34" s="12">
        <v>37</v>
      </c>
      <c r="H34" s="47" t="s">
        <v>110</v>
      </c>
      <c r="I34" s="13">
        <f t="shared" ref="I34:I38" si="6">IF(C34=1,60,IF(C34=4,90,IF(C34=5,90,IF(C34=6,30,IF(C34=7,70,IF(C34=8,140,IF(C34=9,130,140)))))))</f>
        <v>90</v>
      </c>
      <c r="J34" s="13">
        <f t="shared" ref="J34:J38" si="7">MAX(D34,G34)</f>
        <v>37</v>
      </c>
      <c r="K34" s="15">
        <f t="shared" ref="K34:K38" si="8">D34-E34+F34</f>
        <v>37</v>
      </c>
      <c r="L34">
        <f t="shared" ref="L34:L38" si="9">IF(K34-G34=0,0,"chyba")</f>
        <v>0</v>
      </c>
      <c r="M34" s="18"/>
      <c r="N34" s="21">
        <f t="shared" ref="N34:N38" si="10">J34/I34</f>
        <v>0.41111111111111109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1:44" x14ac:dyDescent="0.2">
      <c r="A35" s="49">
        <v>135</v>
      </c>
      <c r="B35" s="12">
        <v>24</v>
      </c>
      <c r="C35" s="13">
        <v>4</v>
      </c>
      <c r="D35" s="13">
        <v>20</v>
      </c>
      <c r="E35" s="12">
        <v>5</v>
      </c>
      <c r="F35" s="12">
        <v>5</v>
      </c>
      <c r="G35" s="12">
        <v>20</v>
      </c>
      <c r="H35" s="47" t="s">
        <v>111</v>
      </c>
      <c r="I35" s="13">
        <f t="shared" si="6"/>
        <v>90</v>
      </c>
      <c r="J35" s="13">
        <f t="shared" si="7"/>
        <v>20</v>
      </c>
      <c r="K35" s="15">
        <f t="shared" si="8"/>
        <v>20</v>
      </c>
      <c r="L35">
        <f t="shared" si="9"/>
        <v>0</v>
      </c>
      <c r="M35" s="18"/>
      <c r="N35" s="21">
        <f t="shared" si="10"/>
        <v>0.22222222222222221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1:44" x14ac:dyDescent="0.2">
      <c r="A36" s="12">
        <v>135</v>
      </c>
      <c r="B36" s="12">
        <v>14</v>
      </c>
      <c r="C36" s="13">
        <v>4</v>
      </c>
      <c r="D36" s="13">
        <v>24</v>
      </c>
      <c r="E36" s="12">
        <v>0</v>
      </c>
      <c r="F36" s="12">
        <v>2</v>
      </c>
      <c r="G36" s="12">
        <v>26</v>
      </c>
      <c r="H36" s="47" t="s">
        <v>112</v>
      </c>
      <c r="I36" s="13">
        <f t="shared" si="6"/>
        <v>90</v>
      </c>
      <c r="J36" s="13">
        <f t="shared" si="7"/>
        <v>26</v>
      </c>
      <c r="K36" s="15">
        <f t="shared" si="8"/>
        <v>26</v>
      </c>
      <c r="L36">
        <f t="shared" si="9"/>
        <v>0</v>
      </c>
      <c r="M36" s="18"/>
      <c r="N36" s="21">
        <f t="shared" si="10"/>
        <v>0.28888888888888886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3"/>
      <c r="AJ36" s="23"/>
      <c r="AK36" s="23"/>
      <c r="AL36" s="23"/>
      <c r="AM36" s="23"/>
      <c r="AN36" s="23"/>
      <c r="AO36" s="23"/>
      <c r="AP36" s="23"/>
      <c r="AQ36" s="23"/>
      <c r="AR36" s="23"/>
    </row>
    <row r="37" spans="1:44" ht="15.75" thickBot="1" x14ac:dyDescent="0.3">
      <c r="A37" s="12"/>
      <c r="B37" s="12"/>
      <c r="C37" s="13"/>
      <c r="D37" s="30"/>
      <c r="E37" s="12"/>
      <c r="F37" s="12"/>
      <c r="G37" s="12"/>
      <c r="H37" s="14"/>
      <c r="I37" s="36"/>
      <c r="J37" s="13"/>
      <c r="K37" s="15"/>
      <c r="M37" s="18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1:44" ht="15.75" thickBot="1" x14ac:dyDescent="0.3">
      <c r="A38" s="30" t="s">
        <v>18</v>
      </c>
      <c r="B38" s="31"/>
      <c r="C38" s="32"/>
      <c r="D38" s="42">
        <f>SUM(D25:D37)</f>
        <v>323</v>
      </c>
      <c r="E38" s="42">
        <f>SUM(E25:E37)</f>
        <v>17</v>
      </c>
      <c r="F38" s="42">
        <f>SUM(F25:F37)</f>
        <v>35</v>
      </c>
      <c r="G38" s="42">
        <f>SUM(G25:G37)</f>
        <v>341</v>
      </c>
      <c r="H38" s="42"/>
      <c r="I38" s="42">
        <f>SUM(I25:I37)</f>
        <v>1080</v>
      </c>
      <c r="J38" s="42">
        <f>SUM(J25:J37)</f>
        <v>341</v>
      </c>
      <c r="K38" s="15">
        <f>D38-E38+F38</f>
        <v>341</v>
      </c>
      <c r="L38">
        <f>IF(K38-G38=0,0,"chyba")</f>
        <v>0</v>
      </c>
      <c r="M38" s="18"/>
      <c r="N38" s="44">
        <f>J38/I38</f>
        <v>0.31574074074074077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J38" s="34"/>
      <c r="AK38" s="34"/>
      <c r="AL38" s="34"/>
      <c r="AM38" s="34"/>
      <c r="AN38" s="34"/>
      <c r="AO38" s="34"/>
      <c r="AP38" s="34"/>
      <c r="AQ38" s="34"/>
      <c r="AR38" s="35"/>
    </row>
  </sheetData>
  <phoneticPr fontId="0" type="noConversion"/>
  <conditionalFormatting sqref="AI9:AR38">
    <cfRule type="expression" dxfId="1" priority="1" stopIfTrue="1">
      <formula>($J9/$I9)&gt;AI$8</formula>
    </cfRule>
  </conditionalFormatting>
  <conditionalFormatting sqref="O9:AH38">
    <cfRule type="expression" dxfId="0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showGridLines="0" zoomScaleNormal="100" workbookViewId="0">
      <selection activeCell="H28" sqref="H28"/>
    </sheetView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113</v>
      </c>
      <c r="H1" s="4"/>
      <c r="I1" s="4" t="s">
        <v>1</v>
      </c>
      <c r="J1" s="2" t="s">
        <v>117</v>
      </c>
      <c r="K1" s="2"/>
    </row>
    <row r="2" spans="1:44" x14ac:dyDescent="0.2">
      <c r="A2" s="5" t="s">
        <v>2</v>
      </c>
      <c r="C2" t="s">
        <v>119</v>
      </c>
      <c r="H2" s="4"/>
      <c r="I2" s="4" t="s">
        <v>4</v>
      </c>
      <c r="J2" s="17">
        <v>135</v>
      </c>
      <c r="K2" s="17"/>
    </row>
    <row r="3" spans="1:44" x14ac:dyDescent="0.2">
      <c r="A3" s="5" t="s">
        <v>5</v>
      </c>
      <c r="H3" t="s">
        <v>5</v>
      </c>
    </row>
    <row r="4" spans="1:44" x14ac:dyDescent="0.2">
      <c r="A4" s="5" t="s">
        <v>6</v>
      </c>
      <c r="C4" t="s">
        <v>115</v>
      </c>
      <c r="H4" s="4" t="s">
        <v>7</v>
      </c>
      <c r="I4" t="s">
        <v>120</v>
      </c>
      <c r="N4" s="16" t="s">
        <v>21</v>
      </c>
      <c r="Q4" t="s">
        <v>118</v>
      </c>
    </row>
    <row r="6" spans="1:44" ht="15" x14ac:dyDescent="0.25">
      <c r="A6" s="1" t="s">
        <v>116</v>
      </c>
      <c r="H6" s="2" t="s">
        <v>61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12">
        <v>135</v>
      </c>
      <c r="B9" s="12">
        <v>6</v>
      </c>
      <c r="C9" s="13">
        <v>4</v>
      </c>
      <c r="D9" s="13">
        <v>67</v>
      </c>
      <c r="E9" s="12">
        <v>5</v>
      </c>
      <c r="F9" s="12">
        <v>3</v>
      </c>
      <c r="G9" s="12">
        <v>65</v>
      </c>
      <c r="H9" s="47" t="s">
        <v>62</v>
      </c>
      <c r="I9" s="13">
        <f t="shared" ref="I9:I10" si="1">IF(C9=1,60,IF(C9=4,90,IF(C9=5,90,IF(C9=6,30,IF(C9=7,70,IF(C9=8,140,IF(C9=9,130,140)))))))</f>
        <v>90</v>
      </c>
      <c r="J9" s="13">
        <f t="shared" ref="J9:J10" si="2">MAX(D9,G9)</f>
        <v>67</v>
      </c>
      <c r="K9" s="15">
        <f t="shared" ref="K9:K21" si="3">D9-E9+F9</f>
        <v>65</v>
      </c>
      <c r="L9">
        <f t="shared" ref="L9:L21" si="4">IF(K9-G9=0,0,"chyba")</f>
        <v>0</v>
      </c>
      <c r="M9" s="18"/>
      <c r="N9" s="21">
        <f t="shared" ref="N9:N21" si="5">J9/I9</f>
        <v>0.74444444444444446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12">
        <v>135</v>
      </c>
      <c r="B10" s="12">
        <v>16</v>
      </c>
      <c r="C10" s="13">
        <v>4</v>
      </c>
      <c r="D10" s="13">
        <v>52</v>
      </c>
      <c r="E10" s="12">
        <v>8</v>
      </c>
      <c r="F10" s="12">
        <v>1</v>
      </c>
      <c r="G10" s="12">
        <v>45</v>
      </c>
      <c r="H10" s="47" t="s">
        <v>63</v>
      </c>
      <c r="I10" s="13">
        <f t="shared" si="1"/>
        <v>90</v>
      </c>
      <c r="J10" s="13">
        <f t="shared" si="2"/>
        <v>52</v>
      </c>
      <c r="K10" s="15">
        <f t="shared" si="3"/>
        <v>45</v>
      </c>
      <c r="L10">
        <f t="shared" si="4"/>
        <v>0</v>
      </c>
      <c r="M10" s="18"/>
      <c r="N10" s="21">
        <f t="shared" si="5"/>
        <v>0.57777777777777772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12">
        <v>135</v>
      </c>
      <c r="B11" s="12">
        <v>7</v>
      </c>
      <c r="C11" s="13">
        <v>4</v>
      </c>
      <c r="D11" s="13">
        <v>50</v>
      </c>
      <c r="E11" s="12">
        <v>2</v>
      </c>
      <c r="F11" s="12">
        <v>4</v>
      </c>
      <c r="G11" s="12">
        <v>52</v>
      </c>
      <c r="H11" s="47" t="s">
        <v>64</v>
      </c>
      <c r="I11" s="13">
        <f t="shared" ref="I11:I15" si="6">IF(C11=1,60,IF(C11=4,90,IF(C11=5,90,IF(C11=6,30,IF(C11=7,70,IF(C11=8,140,IF(C11=9,130,140)))))))</f>
        <v>90</v>
      </c>
      <c r="J11" s="13">
        <f t="shared" ref="J11:J21" si="7">MAX(D11,G11)</f>
        <v>52</v>
      </c>
      <c r="K11" s="15">
        <f t="shared" si="3"/>
        <v>52</v>
      </c>
      <c r="L11">
        <f t="shared" si="4"/>
        <v>0</v>
      </c>
      <c r="M11" s="18"/>
      <c r="N11" s="21">
        <f t="shared" si="5"/>
        <v>0.57777777777777772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12">
        <v>135</v>
      </c>
      <c r="B12" s="12">
        <v>1</v>
      </c>
      <c r="C12" s="13">
        <v>4</v>
      </c>
      <c r="D12" s="13">
        <v>45</v>
      </c>
      <c r="E12" s="12">
        <v>4</v>
      </c>
      <c r="F12" s="12">
        <v>1</v>
      </c>
      <c r="G12" s="12">
        <v>42</v>
      </c>
      <c r="H12" s="47" t="s">
        <v>65</v>
      </c>
      <c r="I12" s="13">
        <f t="shared" si="6"/>
        <v>90</v>
      </c>
      <c r="J12" s="13">
        <f t="shared" si="7"/>
        <v>45</v>
      </c>
      <c r="K12" s="15">
        <f t="shared" si="3"/>
        <v>42</v>
      </c>
      <c r="L12">
        <f t="shared" si="4"/>
        <v>0</v>
      </c>
      <c r="M12" s="18"/>
      <c r="N12" s="21">
        <f t="shared" si="5"/>
        <v>0.5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12">
        <v>135</v>
      </c>
      <c r="B13" s="12">
        <v>11</v>
      </c>
      <c r="C13" s="13">
        <v>4</v>
      </c>
      <c r="D13" s="13">
        <v>56</v>
      </c>
      <c r="E13" s="12">
        <v>4</v>
      </c>
      <c r="F13" s="12">
        <v>9</v>
      </c>
      <c r="G13" s="12">
        <v>61</v>
      </c>
      <c r="H13" s="47" t="s">
        <v>66</v>
      </c>
      <c r="I13" s="13">
        <f t="shared" si="6"/>
        <v>90</v>
      </c>
      <c r="J13" s="13">
        <f t="shared" si="7"/>
        <v>61</v>
      </c>
      <c r="K13" s="15">
        <f t="shared" si="3"/>
        <v>61</v>
      </c>
      <c r="L13">
        <f t="shared" si="4"/>
        <v>0</v>
      </c>
      <c r="M13" s="18"/>
      <c r="N13" s="21">
        <f t="shared" si="5"/>
        <v>0.67777777777777781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12">
        <v>135</v>
      </c>
      <c r="B14" s="12">
        <v>9</v>
      </c>
      <c r="C14" s="13">
        <v>4</v>
      </c>
      <c r="D14" s="13">
        <v>47</v>
      </c>
      <c r="E14" s="12">
        <v>7</v>
      </c>
      <c r="F14" s="12">
        <v>2</v>
      </c>
      <c r="G14" s="12">
        <v>42</v>
      </c>
      <c r="H14" s="47" t="s">
        <v>67</v>
      </c>
      <c r="I14" s="13">
        <f t="shared" si="6"/>
        <v>90</v>
      </c>
      <c r="J14" s="13">
        <f t="shared" si="7"/>
        <v>47</v>
      </c>
      <c r="K14" s="15">
        <f t="shared" si="3"/>
        <v>42</v>
      </c>
      <c r="L14">
        <f t="shared" si="4"/>
        <v>0</v>
      </c>
      <c r="M14" s="18"/>
      <c r="N14" s="21">
        <f t="shared" si="5"/>
        <v>0.52222222222222225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135</v>
      </c>
      <c r="B15" s="12">
        <v>12</v>
      </c>
      <c r="C15" s="13">
        <v>4</v>
      </c>
      <c r="D15" s="13">
        <v>40</v>
      </c>
      <c r="E15" s="12">
        <v>3</v>
      </c>
      <c r="F15" s="12">
        <v>1</v>
      </c>
      <c r="G15" s="12">
        <v>38</v>
      </c>
      <c r="H15" s="47" t="s">
        <v>68</v>
      </c>
      <c r="I15" s="13">
        <f t="shared" si="6"/>
        <v>90</v>
      </c>
      <c r="J15" s="13">
        <f t="shared" si="7"/>
        <v>40</v>
      </c>
      <c r="K15" s="15">
        <f t="shared" si="3"/>
        <v>38</v>
      </c>
      <c r="L15">
        <f t="shared" si="4"/>
        <v>0</v>
      </c>
      <c r="M15" s="18"/>
      <c r="N15" s="21">
        <f t="shared" si="5"/>
        <v>0.44444444444444442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 x14ac:dyDescent="0.25">
      <c r="A16" s="12">
        <v>135</v>
      </c>
      <c r="B16" s="12">
        <v>10</v>
      </c>
      <c r="C16" s="48">
        <v>4</v>
      </c>
      <c r="D16" s="13">
        <v>46</v>
      </c>
      <c r="E16" s="12">
        <v>1</v>
      </c>
      <c r="F16" s="12">
        <v>3</v>
      </c>
      <c r="G16" s="12">
        <v>48</v>
      </c>
      <c r="H16" s="47" t="s">
        <v>69</v>
      </c>
      <c r="I16" s="13">
        <f t="shared" ref="I16:I17" si="8">IF(C16=1,60,IF(C16=4,90,IF(C16=5,90,IF(C16=6,30,IF(C16=7,70,IF(C16=8,140,IF(C16=9,130,140)))))))</f>
        <v>90</v>
      </c>
      <c r="J16" s="13">
        <f t="shared" ref="J16:J17" si="9">MAX(D16,G16)</f>
        <v>48</v>
      </c>
      <c r="K16" s="15">
        <f t="shared" si="3"/>
        <v>48</v>
      </c>
      <c r="L16">
        <f t="shared" si="4"/>
        <v>0</v>
      </c>
      <c r="M16" s="45"/>
      <c r="N16" s="21">
        <f t="shared" si="5"/>
        <v>0.53333333333333333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s="7" customFormat="1" x14ac:dyDescent="0.2">
      <c r="A17" s="12">
        <v>135</v>
      </c>
      <c r="B17" s="12">
        <v>11</v>
      </c>
      <c r="C17" s="13">
        <v>4</v>
      </c>
      <c r="D17" s="13">
        <v>53</v>
      </c>
      <c r="E17" s="12">
        <v>4</v>
      </c>
      <c r="F17" s="12">
        <v>1</v>
      </c>
      <c r="G17" s="12">
        <v>50</v>
      </c>
      <c r="H17" s="47" t="s">
        <v>70</v>
      </c>
      <c r="I17" s="13">
        <f t="shared" si="8"/>
        <v>90</v>
      </c>
      <c r="J17" s="13">
        <f t="shared" si="9"/>
        <v>53</v>
      </c>
      <c r="K17" s="15">
        <f t="shared" si="3"/>
        <v>50</v>
      </c>
      <c r="L17">
        <f t="shared" si="4"/>
        <v>0</v>
      </c>
      <c r="M17" s="18"/>
      <c r="N17" s="21">
        <f t="shared" si="5"/>
        <v>0.58888888888888891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5" s="7" customFormat="1" x14ac:dyDescent="0.2">
      <c r="A18" s="12">
        <v>135</v>
      </c>
      <c r="B18" s="12">
        <v>13</v>
      </c>
      <c r="C18" s="13">
        <v>4</v>
      </c>
      <c r="D18" s="13">
        <v>61</v>
      </c>
      <c r="E18" s="12">
        <v>4</v>
      </c>
      <c r="F18" s="12">
        <v>7</v>
      </c>
      <c r="G18" s="12">
        <v>64</v>
      </c>
      <c r="H18" s="47" t="s">
        <v>71</v>
      </c>
      <c r="I18" s="13">
        <f t="shared" ref="I18:I21" si="10">IF(C18=1,60,IF(C18=4,90,IF(C18=5,90,IF(C18=6,30,IF(C18=7,70,IF(C18=8,140,IF(C18=9,130,140)))))))</f>
        <v>90</v>
      </c>
      <c r="J18" s="13">
        <f t="shared" si="7"/>
        <v>64</v>
      </c>
      <c r="K18" s="15">
        <f t="shared" si="3"/>
        <v>64</v>
      </c>
      <c r="L18">
        <f t="shared" si="4"/>
        <v>0</v>
      </c>
      <c r="M18" s="18"/>
      <c r="N18" s="21">
        <f t="shared" si="5"/>
        <v>0.71111111111111114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3"/>
      <c r="AJ18" s="23"/>
      <c r="AK18" s="23"/>
      <c r="AL18" s="23"/>
      <c r="AM18" s="23"/>
      <c r="AN18" s="23"/>
      <c r="AO18" s="23"/>
      <c r="AP18" s="23"/>
      <c r="AQ18" s="23"/>
      <c r="AR18" s="23"/>
    </row>
    <row r="19" spans="1:45" s="7" customFormat="1" x14ac:dyDescent="0.2">
      <c r="A19" s="12">
        <v>135</v>
      </c>
      <c r="B19" s="12">
        <v>2</v>
      </c>
      <c r="C19" s="13">
        <v>4</v>
      </c>
      <c r="D19" s="13">
        <v>100</v>
      </c>
      <c r="E19" s="12">
        <v>4</v>
      </c>
      <c r="F19" s="12">
        <v>5</v>
      </c>
      <c r="G19" s="12">
        <v>101</v>
      </c>
      <c r="H19" s="47" t="s">
        <v>72</v>
      </c>
      <c r="I19" s="13">
        <f t="shared" si="10"/>
        <v>90</v>
      </c>
      <c r="J19" s="13">
        <f t="shared" si="7"/>
        <v>101</v>
      </c>
      <c r="K19" s="15">
        <f t="shared" si="3"/>
        <v>101</v>
      </c>
      <c r="L19">
        <f t="shared" si="4"/>
        <v>0</v>
      </c>
      <c r="M19" s="18"/>
      <c r="N19" s="21">
        <f t="shared" si="5"/>
        <v>1.1222222222222222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  <c r="AJ19" s="23"/>
      <c r="AK19" s="23"/>
      <c r="AL19" s="23"/>
      <c r="AM19" s="23"/>
      <c r="AN19" s="23"/>
      <c r="AO19" s="23"/>
      <c r="AP19" s="23"/>
      <c r="AQ19" s="23"/>
      <c r="AR19" s="23"/>
    </row>
    <row r="20" spans="1:45" s="7" customFormat="1" x14ac:dyDescent="0.2">
      <c r="A20" s="12">
        <v>135</v>
      </c>
      <c r="B20" s="12">
        <v>1</v>
      </c>
      <c r="C20" s="13">
        <v>4</v>
      </c>
      <c r="D20" s="13">
        <v>16</v>
      </c>
      <c r="E20" s="12">
        <v>0</v>
      </c>
      <c r="F20" s="12">
        <v>4</v>
      </c>
      <c r="G20" s="12">
        <v>20</v>
      </c>
      <c r="H20" s="47" t="s">
        <v>73</v>
      </c>
      <c r="I20" s="13">
        <f t="shared" si="10"/>
        <v>90</v>
      </c>
      <c r="J20" s="13">
        <f t="shared" si="7"/>
        <v>20</v>
      </c>
      <c r="K20" s="15">
        <f t="shared" si="3"/>
        <v>20</v>
      </c>
      <c r="L20">
        <f t="shared" si="4"/>
        <v>0</v>
      </c>
      <c r="M20" s="18"/>
      <c r="N20" s="21">
        <f t="shared" si="5"/>
        <v>0.22222222222222221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5" s="7" customFormat="1" x14ac:dyDescent="0.2">
      <c r="A21" s="12">
        <v>135</v>
      </c>
      <c r="B21" s="12">
        <v>15</v>
      </c>
      <c r="C21" s="13">
        <v>4</v>
      </c>
      <c r="D21" s="13">
        <v>34</v>
      </c>
      <c r="E21" s="12">
        <v>3</v>
      </c>
      <c r="F21" s="12">
        <v>3</v>
      </c>
      <c r="G21" s="12">
        <v>34</v>
      </c>
      <c r="H21" s="47" t="s">
        <v>74</v>
      </c>
      <c r="I21" s="13">
        <f t="shared" si="10"/>
        <v>90</v>
      </c>
      <c r="J21" s="13">
        <f t="shared" si="7"/>
        <v>34</v>
      </c>
      <c r="K21" s="15">
        <f t="shared" si="3"/>
        <v>34</v>
      </c>
      <c r="L21">
        <f t="shared" si="4"/>
        <v>0</v>
      </c>
      <c r="M21" s="18"/>
      <c r="N21" s="21">
        <f t="shared" si="5"/>
        <v>0.37777777777777777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5" x14ac:dyDescent="0.2">
      <c r="A22" s="12">
        <v>135</v>
      </c>
      <c r="B22" s="12">
        <v>3</v>
      </c>
      <c r="C22" s="13">
        <v>4</v>
      </c>
      <c r="D22" s="13">
        <v>45</v>
      </c>
      <c r="E22" s="12">
        <v>2</v>
      </c>
      <c r="F22" s="12">
        <v>5</v>
      </c>
      <c r="G22" s="12">
        <v>48</v>
      </c>
      <c r="H22" s="47" t="s">
        <v>75</v>
      </c>
      <c r="I22" s="13">
        <f t="shared" ref="I22:I33" si="11">IF(C22=1,60,IF(C22=4,90,IF(C22=5,90,IF(C22=6,30,IF(C22=7,70,IF(C22=8,140,IF(C22=9,130,140)))))))</f>
        <v>90</v>
      </c>
      <c r="J22" s="13">
        <f t="shared" ref="J22:J33" si="12">MAX(D22,G22)</f>
        <v>48</v>
      </c>
      <c r="K22" s="15">
        <f t="shared" ref="K22:K33" si="13">D22-E22+F22</f>
        <v>48</v>
      </c>
      <c r="L22">
        <f t="shared" ref="L22:L33" si="14">IF(K22-G22=0,0,"chyba")</f>
        <v>0</v>
      </c>
      <c r="M22" s="18"/>
      <c r="N22" s="21">
        <f t="shared" ref="N22:N33" si="15">J22/I22</f>
        <v>0.53333333333333333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38"/>
    </row>
    <row r="23" spans="1:45" x14ac:dyDescent="0.2">
      <c r="A23" s="12">
        <v>135</v>
      </c>
      <c r="B23" s="12">
        <v>4</v>
      </c>
      <c r="C23" s="13">
        <v>4</v>
      </c>
      <c r="D23" s="13">
        <v>38</v>
      </c>
      <c r="E23" s="12">
        <v>5</v>
      </c>
      <c r="F23" s="12">
        <v>5</v>
      </c>
      <c r="G23" s="12">
        <v>38</v>
      </c>
      <c r="H23" s="47" t="s">
        <v>76</v>
      </c>
      <c r="I23" s="13">
        <f t="shared" si="11"/>
        <v>90</v>
      </c>
      <c r="J23" s="13">
        <f t="shared" si="12"/>
        <v>38</v>
      </c>
      <c r="K23" s="15">
        <f t="shared" si="13"/>
        <v>38</v>
      </c>
      <c r="L23">
        <f t="shared" si="14"/>
        <v>0</v>
      </c>
      <c r="M23" s="18"/>
      <c r="N23" s="21">
        <f t="shared" si="15"/>
        <v>0.42222222222222222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41"/>
    </row>
    <row r="24" spans="1:45" x14ac:dyDescent="0.2">
      <c r="A24" s="12">
        <v>135</v>
      </c>
      <c r="B24" s="12">
        <v>14</v>
      </c>
      <c r="C24" s="13">
        <v>4</v>
      </c>
      <c r="D24" s="13">
        <v>45</v>
      </c>
      <c r="E24" s="12">
        <v>6</v>
      </c>
      <c r="F24" s="12">
        <v>8</v>
      </c>
      <c r="G24" s="12">
        <v>47</v>
      </c>
      <c r="H24" s="47" t="s">
        <v>77</v>
      </c>
      <c r="I24" s="13">
        <f t="shared" si="11"/>
        <v>90</v>
      </c>
      <c r="J24" s="13">
        <f t="shared" si="12"/>
        <v>47</v>
      </c>
      <c r="K24" s="15">
        <f t="shared" si="13"/>
        <v>47</v>
      </c>
      <c r="L24">
        <f t="shared" si="14"/>
        <v>0</v>
      </c>
      <c r="M24" s="18"/>
      <c r="N24" s="21">
        <f t="shared" si="15"/>
        <v>0.52222222222222225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41"/>
    </row>
    <row r="25" spans="1:45" x14ac:dyDescent="0.2">
      <c r="A25" s="49">
        <v>135</v>
      </c>
      <c r="B25" s="12">
        <v>5</v>
      </c>
      <c r="C25" s="13">
        <v>4</v>
      </c>
      <c r="D25" s="13">
        <v>75</v>
      </c>
      <c r="E25" s="12">
        <v>6</v>
      </c>
      <c r="F25" s="12">
        <v>8</v>
      </c>
      <c r="G25" s="12">
        <v>77</v>
      </c>
      <c r="H25" s="47" t="s">
        <v>78</v>
      </c>
      <c r="I25" s="13">
        <f t="shared" si="11"/>
        <v>90</v>
      </c>
      <c r="J25" s="13">
        <f t="shared" si="12"/>
        <v>77</v>
      </c>
      <c r="K25" s="15">
        <f t="shared" si="13"/>
        <v>77</v>
      </c>
      <c r="L25">
        <f t="shared" si="14"/>
        <v>0</v>
      </c>
      <c r="M25" s="18"/>
      <c r="N25" s="21">
        <f t="shared" si="15"/>
        <v>0.85555555555555551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41"/>
    </row>
    <row r="26" spans="1:45" x14ac:dyDescent="0.2">
      <c r="A26" s="49">
        <v>135</v>
      </c>
      <c r="B26" s="12">
        <v>6</v>
      </c>
      <c r="C26" s="13">
        <v>4</v>
      </c>
      <c r="D26" s="13">
        <v>35</v>
      </c>
      <c r="E26" s="12">
        <v>1</v>
      </c>
      <c r="F26" s="12">
        <v>1</v>
      </c>
      <c r="G26" s="12">
        <v>35</v>
      </c>
      <c r="H26" s="47" t="s">
        <v>79</v>
      </c>
      <c r="I26" s="13">
        <f t="shared" si="11"/>
        <v>90</v>
      </c>
      <c r="J26" s="13">
        <f t="shared" si="12"/>
        <v>35</v>
      </c>
      <c r="K26" s="15">
        <f t="shared" si="13"/>
        <v>35</v>
      </c>
      <c r="L26">
        <f t="shared" si="14"/>
        <v>0</v>
      </c>
      <c r="M26" s="18"/>
      <c r="N26" s="21">
        <f t="shared" si="15"/>
        <v>0.3888888888888889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41"/>
    </row>
    <row r="27" spans="1:45" x14ac:dyDescent="0.2">
      <c r="A27" s="49">
        <v>135</v>
      </c>
      <c r="B27" s="12">
        <v>16</v>
      </c>
      <c r="C27" s="13">
        <v>4</v>
      </c>
      <c r="D27" s="13">
        <v>54</v>
      </c>
      <c r="E27" s="12">
        <v>3</v>
      </c>
      <c r="F27" s="12">
        <v>4</v>
      </c>
      <c r="G27" s="12">
        <v>55</v>
      </c>
      <c r="H27" s="47" t="s">
        <v>80</v>
      </c>
      <c r="I27" s="13">
        <f t="shared" si="11"/>
        <v>90</v>
      </c>
      <c r="J27" s="13">
        <f t="shared" si="12"/>
        <v>55</v>
      </c>
      <c r="K27" s="15">
        <f t="shared" si="13"/>
        <v>55</v>
      </c>
      <c r="L27">
        <f t="shared" si="14"/>
        <v>0</v>
      </c>
      <c r="M27" s="18"/>
      <c r="N27" s="21">
        <f t="shared" si="15"/>
        <v>0.61111111111111116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5" x14ac:dyDescent="0.2">
      <c r="A28" s="49">
        <v>135</v>
      </c>
      <c r="B28" s="12">
        <v>7</v>
      </c>
      <c r="C28" s="13">
        <v>4</v>
      </c>
      <c r="D28" s="13">
        <v>47</v>
      </c>
      <c r="E28" s="12">
        <v>9</v>
      </c>
      <c r="F28" s="12">
        <v>0</v>
      </c>
      <c r="G28" s="12">
        <v>38</v>
      </c>
      <c r="H28" s="47" t="s">
        <v>81</v>
      </c>
      <c r="I28" s="13">
        <f t="shared" si="11"/>
        <v>90</v>
      </c>
      <c r="J28" s="13">
        <f t="shared" si="12"/>
        <v>47</v>
      </c>
      <c r="K28" s="15">
        <f t="shared" si="13"/>
        <v>38</v>
      </c>
      <c r="L28">
        <f t="shared" si="14"/>
        <v>0</v>
      </c>
      <c r="M28" s="18"/>
      <c r="N28" s="21">
        <f t="shared" si="15"/>
        <v>0.52222222222222225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1:45" ht="15" x14ac:dyDescent="0.25">
      <c r="A29" s="49">
        <v>135</v>
      </c>
      <c r="B29" s="12">
        <v>3</v>
      </c>
      <c r="C29" s="48">
        <v>4</v>
      </c>
      <c r="D29" s="13">
        <v>40</v>
      </c>
      <c r="E29" s="12">
        <v>6</v>
      </c>
      <c r="F29" s="12">
        <v>3</v>
      </c>
      <c r="G29" s="12">
        <v>37</v>
      </c>
      <c r="H29" s="47" t="s">
        <v>82</v>
      </c>
      <c r="I29" s="13">
        <f t="shared" si="11"/>
        <v>90</v>
      </c>
      <c r="J29" s="13">
        <f t="shared" si="12"/>
        <v>40</v>
      </c>
      <c r="K29" s="15">
        <f t="shared" si="13"/>
        <v>37</v>
      </c>
      <c r="L29">
        <f t="shared" si="14"/>
        <v>0</v>
      </c>
      <c r="M29" s="45"/>
      <c r="N29" s="21">
        <f t="shared" si="15"/>
        <v>0.44444444444444442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3"/>
      <c r="AJ29" s="23"/>
      <c r="AK29" s="23"/>
      <c r="AL29" s="23"/>
      <c r="AM29" s="23"/>
      <c r="AN29" s="23"/>
      <c r="AO29" s="23"/>
      <c r="AP29" s="23"/>
      <c r="AQ29" s="23"/>
      <c r="AR29" s="23"/>
    </row>
    <row r="30" spans="1:45" x14ac:dyDescent="0.2">
      <c r="A30" s="49">
        <v>135</v>
      </c>
      <c r="B30" s="12">
        <v>17</v>
      </c>
      <c r="C30" s="13">
        <v>4</v>
      </c>
      <c r="D30" s="13">
        <v>63</v>
      </c>
      <c r="E30" s="12">
        <v>9</v>
      </c>
      <c r="F30" s="12">
        <v>6</v>
      </c>
      <c r="G30" s="12">
        <v>60</v>
      </c>
      <c r="H30" s="47" t="s">
        <v>83</v>
      </c>
      <c r="I30" s="13">
        <f t="shared" si="11"/>
        <v>90</v>
      </c>
      <c r="J30" s="13">
        <f t="shared" si="12"/>
        <v>63</v>
      </c>
      <c r="K30" s="15">
        <f t="shared" si="13"/>
        <v>60</v>
      </c>
      <c r="L30">
        <f t="shared" si="14"/>
        <v>0</v>
      </c>
      <c r="M30" s="18"/>
      <c r="N30" s="21">
        <f t="shared" si="15"/>
        <v>0.7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3"/>
      <c r="AJ30" s="23"/>
      <c r="AK30" s="23"/>
      <c r="AL30" s="23"/>
      <c r="AM30" s="23"/>
      <c r="AN30" s="23"/>
      <c r="AO30" s="23"/>
      <c r="AP30" s="23"/>
      <c r="AQ30" s="23"/>
      <c r="AR30" s="23"/>
    </row>
    <row r="31" spans="1:45" x14ac:dyDescent="0.2">
      <c r="A31" s="49">
        <v>135</v>
      </c>
      <c r="B31" s="12">
        <v>9</v>
      </c>
      <c r="C31" s="13">
        <v>4</v>
      </c>
      <c r="D31" s="13">
        <v>38</v>
      </c>
      <c r="E31" s="12">
        <v>3</v>
      </c>
      <c r="F31" s="12">
        <v>3</v>
      </c>
      <c r="G31" s="12">
        <v>38</v>
      </c>
      <c r="H31" s="47" t="s">
        <v>84</v>
      </c>
      <c r="I31" s="13">
        <f t="shared" si="11"/>
        <v>90</v>
      </c>
      <c r="J31" s="13">
        <f t="shared" si="12"/>
        <v>38</v>
      </c>
      <c r="K31" s="15">
        <f t="shared" si="13"/>
        <v>38</v>
      </c>
      <c r="L31">
        <f t="shared" si="14"/>
        <v>0</v>
      </c>
      <c r="M31" s="18"/>
      <c r="N31" s="21">
        <f t="shared" si="15"/>
        <v>0.42222222222222222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5" x14ac:dyDescent="0.2">
      <c r="A32" s="49">
        <v>135</v>
      </c>
      <c r="B32" s="12">
        <v>10</v>
      </c>
      <c r="C32" s="13">
        <v>4</v>
      </c>
      <c r="D32" s="13">
        <v>51</v>
      </c>
      <c r="E32" s="12">
        <v>4</v>
      </c>
      <c r="F32" s="12">
        <v>2</v>
      </c>
      <c r="G32" s="12">
        <v>49</v>
      </c>
      <c r="H32" s="47" t="s">
        <v>85</v>
      </c>
      <c r="I32" s="13">
        <f t="shared" si="11"/>
        <v>90</v>
      </c>
      <c r="J32" s="13">
        <f t="shared" si="12"/>
        <v>51</v>
      </c>
      <c r="K32" s="15">
        <f t="shared" si="13"/>
        <v>49</v>
      </c>
      <c r="L32">
        <f t="shared" si="14"/>
        <v>0</v>
      </c>
      <c r="M32" s="18"/>
      <c r="N32" s="21">
        <f t="shared" si="15"/>
        <v>0.56666666666666665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4" x14ac:dyDescent="0.2">
      <c r="A33" s="12">
        <v>135</v>
      </c>
      <c r="B33" s="12">
        <v>11</v>
      </c>
      <c r="C33" s="13">
        <v>4</v>
      </c>
      <c r="D33" s="13">
        <v>58</v>
      </c>
      <c r="E33" s="12">
        <v>7</v>
      </c>
      <c r="F33" s="12">
        <v>4</v>
      </c>
      <c r="G33" s="12">
        <v>55</v>
      </c>
      <c r="H33" s="47" t="s">
        <v>86</v>
      </c>
      <c r="I33" s="13">
        <f t="shared" si="11"/>
        <v>90</v>
      </c>
      <c r="J33" s="13">
        <f t="shared" si="12"/>
        <v>58</v>
      </c>
      <c r="K33" s="15">
        <f t="shared" si="13"/>
        <v>55</v>
      </c>
      <c r="L33">
        <f t="shared" si="14"/>
        <v>0</v>
      </c>
      <c r="M33" s="18"/>
      <c r="N33" s="21">
        <f t="shared" si="15"/>
        <v>0.64444444444444449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1:44" ht="15.75" thickBot="1" x14ac:dyDescent="0.3">
      <c r="A34" s="12"/>
      <c r="B34" s="12"/>
      <c r="C34" s="13"/>
      <c r="D34" s="30"/>
      <c r="E34" s="12"/>
      <c r="F34" s="12"/>
      <c r="G34" s="12"/>
      <c r="H34" s="14"/>
      <c r="I34" s="36"/>
      <c r="J34" s="13"/>
      <c r="K34" s="15"/>
      <c r="M34" s="18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</row>
    <row r="35" spans="1:44" ht="15.75" thickBot="1" x14ac:dyDescent="0.3">
      <c r="A35" s="30" t="s">
        <v>18</v>
      </c>
      <c r="B35" s="31"/>
      <c r="C35" s="32"/>
      <c r="D35" s="42">
        <f>SUM(D22:D34)</f>
        <v>589</v>
      </c>
      <c r="E35" s="42">
        <f>SUM(E22:E34)</f>
        <v>61</v>
      </c>
      <c r="F35" s="42">
        <f>SUM(F22:F34)</f>
        <v>49</v>
      </c>
      <c r="G35" s="42">
        <f>SUM(G22:G34)</f>
        <v>577</v>
      </c>
      <c r="H35" s="42"/>
      <c r="I35" s="42">
        <f>SUM(I22:I34)</f>
        <v>1080</v>
      </c>
      <c r="J35" s="42">
        <f>SUM(J22:J34)</f>
        <v>597</v>
      </c>
      <c r="K35" s="15">
        <f>D35-E35+F35</f>
        <v>577</v>
      </c>
      <c r="L35">
        <f>IF(K35-G35=0,0,"chyba")</f>
        <v>0</v>
      </c>
      <c r="M35" s="18"/>
      <c r="N35" s="44">
        <f>J35/I35</f>
        <v>0.55277777777777781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4"/>
      <c r="AJ35" s="34"/>
      <c r="AK35" s="34"/>
      <c r="AL35" s="34"/>
      <c r="AM35" s="34"/>
      <c r="AN35" s="34"/>
      <c r="AO35" s="34"/>
      <c r="AP35" s="34"/>
      <c r="AQ35" s="34"/>
      <c r="AR35" s="35"/>
    </row>
  </sheetData>
  <phoneticPr fontId="0" type="noConversion"/>
  <conditionalFormatting sqref="AI9:AR35">
    <cfRule type="expression" dxfId="5" priority="1" stopIfTrue="1">
      <formula>($J9/$I9)&gt;AI$8</formula>
    </cfRule>
  </conditionalFormatting>
  <conditionalFormatting sqref="O9:AH35">
    <cfRule type="expression" dxfId="4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showGridLines="0" zoomScaleNormal="100" workbookViewId="0"/>
  </sheetViews>
  <sheetFormatPr defaultRowHeight="14.25" x14ac:dyDescent="0.2"/>
  <cols>
    <col min="1" max="1" width="5.75" customWidth="1"/>
    <col min="2" max="2" width="6.375" customWidth="1"/>
    <col min="3" max="3" width="6.25" customWidth="1"/>
    <col min="4" max="4" width="7.5" customWidth="1"/>
    <col min="5" max="7" width="7" customWidth="1"/>
    <col min="8" max="8" width="8.125" style="2" customWidth="1"/>
    <col min="9" max="10" width="8.125" customWidth="1"/>
    <col min="11" max="12" width="6" hidden="1" customWidth="1"/>
    <col min="13" max="13" width="1.75" customWidth="1"/>
    <col min="14" max="14" width="4.75" style="16" customWidth="1"/>
    <col min="15" max="44" width="1.75" customWidth="1"/>
  </cols>
  <sheetData>
    <row r="1" spans="1:44" ht="18" x14ac:dyDescent="0.25">
      <c r="A1" s="8" t="s">
        <v>0</v>
      </c>
      <c r="C1" s="3" t="s">
        <v>22</v>
      </c>
      <c r="H1" s="4"/>
      <c r="I1" s="4" t="s">
        <v>1</v>
      </c>
      <c r="J1" s="2" t="s">
        <v>23</v>
      </c>
      <c r="K1" s="2"/>
    </row>
    <row r="2" spans="1:44" x14ac:dyDescent="0.2">
      <c r="A2" s="5" t="s">
        <v>2</v>
      </c>
      <c r="C2" t="s">
        <v>37</v>
      </c>
      <c r="H2" s="4"/>
      <c r="I2" s="4" t="s">
        <v>4</v>
      </c>
      <c r="J2" s="17" t="s">
        <v>24</v>
      </c>
      <c r="K2" s="17"/>
    </row>
    <row r="3" spans="1:44" x14ac:dyDescent="0.2">
      <c r="A3" s="5"/>
      <c r="H3" t="s">
        <v>5</v>
      </c>
    </row>
    <row r="4" spans="1:44" x14ac:dyDescent="0.2">
      <c r="A4" s="5" t="s">
        <v>6</v>
      </c>
      <c r="C4" t="s">
        <v>25</v>
      </c>
      <c r="H4" s="4" t="s">
        <v>7</v>
      </c>
      <c r="I4" t="s">
        <v>20</v>
      </c>
      <c r="N4" s="16" t="s">
        <v>21</v>
      </c>
      <c r="Q4" t="s">
        <v>60</v>
      </c>
    </row>
    <row r="6" spans="1:44" ht="15" x14ac:dyDescent="0.25">
      <c r="A6" s="1" t="s">
        <v>19</v>
      </c>
    </row>
    <row r="7" spans="1:44" ht="15" thickBot="1" x14ac:dyDescent="0.25"/>
    <row r="8" spans="1:44" s="7" customFormat="1" ht="30.75" thickBot="1" x14ac:dyDescent="0.25">
      <c r="A8" s="9" t="s">
        <v>8</v>
      </c>
      <c r="B8" s="10" t="s">
        <v>9</v>
      </c>
      <c r="C8" s="10" t="s">
        <v>10</v>
      </c>
      <c r="D8" s="10" t="s">
        <v>11</v>
      </c>
      <c r="E8" s="10" t="s">
        <v>3</v>
      </c>
      <c r="F8" s="10" t="s">
        <v>12</v>
      </c>
      <c r="G8" s="10" t="s">
        <v>13</v>
      </c>
      <c r="H8" s="11" t="s">
        <v>14</v>
      </c>
      <c r="I8" s="10" t="s">
        <v>15</v>
      </c>
      <c r="J8" s="24" t="s">
        <v>16</v>
      </c>
      <c r="K8" s="6" t="s">
        <v>17</v>
      </c>
      <c r="L8" s="6" t="s">
        <v>17</v>
      </c>
      <c r="M8" s="18"/>
      <c r="N8" s="19">
        <v>0.05</v>
      </c>
      <c r="O8" s="20">
        <v>0.05</v>
      </c>
      <c r="P8" s="20">
        <f t="shared" ref="P8:AR8" si="0">O8+$N8</f>
        <v>0.1</v>
      </c>
      <c r="Q8" s="20">
        <f t="shared" si="0"/>
        <v>0.15000000000000002</v>
      </c>
      <c r="R8" s="20">
        <f t="shared" si="0"/>
        <v>0.2</v>
      </c>
      <c r="S8" s="20">
        <f t="shared" si="0"/>
        <v>0.25</v>
      </c>
      <c r="T8" s="20">
        <f t="shared" si="0"/>
        <v>0.3</v>
      </c>
      <c r="U8" s="20">
        <f t="shared" si="0"/>
        <v>0.35</v>
      </c>
      <c r="V8" s="20">
        <f t="shared" si="0"/>
        <v>0.39999999999999997</v>
      </c>
      <c r="W8" s="20">
        <f t="shared" si="0"/>
        <v>0.44999999999999996</v>
      </c>
      <c r="X8" s="20">
        <f t="shared" si="0"/>
        <v>0.49999999999999994</v>
      </c>
      <c r="Y8" s="20">
        <f t="shared" si="0"/>
        <v>0.54999999999999993</v>
      </c>
      <c r="Z8" s="20">
        <f t="shared" si="0"/>
        <v>0.6</v>
      </c>
      <c r="AA8" s="20">
        <f t="shared" si="0"/>
        <v>0.65</v>
      </c>
      <c r="AB8" s="20">
        <f t="shared" si="0"/>
        <v>0.70000000000000007</v>
      </c>
      <c r="AC8" s="20">
        <f t="shared" si="0"/>
        <v>0.75000000000000011</v>
      </c>
      <c r="AD8" s="20">
        <f t="shared" si="0"/>
        <v>0.80000000000000016</v>
      </c>
      <c r="AE8" s="20">
        <f t="shared" si="0"/>
        <v>0.8500000000000002</v>
      </c>
      <c r="AF8" s="20">
        <f t="shared" si="0"/>
        <v>0.90000000000000024</v>
      </c>
      <c r="AG8" s="20">
        <f t="shared" si="0"/>
        <v>0.95000000000000029</v>
      </c>
      <c r="AH8" s="20">
        <f t="shared" si="0"/>
        <v>1.0000000000000002</v>
      </c>
      <c r="AI8" s="20">
        <f t="shared" si="0"/>
        <v>1.0500000000000003</v>
      </c>
      <c r="AJ8" s="20">
        <f t="shared" si="0"/>
        <v>1.1000000000000003</v>
      </c>
      <c r="AK8" s="20">
        <f t="shared" si="0"/>
        <v>1.1500000000000004</v>
      </c>
      <c r="AL8" s="20">
        <f t="shared" si="0"/>
        <v>1.2000000000000004</v>
      </c>
      <c r="AM8" s="20">
        <f t="shared" si="0"/>
        <v>1.2500000000000004</v>
      </c>
      <c r="AN8" s="20">
        <f t="shared" si="0"/>
        <v>1.3000000000000005</v>
      </c>
      <c r="AO8" s="20">
        <f t="shared" si="0"/>
        <v>1.3500000000000005</v>
      </c>
      <c r="AP8" s="20">
        <f t="shared" si="0"/>
        <v>1.4000000000000006</v>
      </c>
      <c r="AQ8" s="20">
        <f t="shared" si="0"/>
        <v>1.4500000000000006</v>
      </c>
      <c r="AR8" s="20">
        <f t="shared" si="0"/>
        <v>1.5000000000000007</v>
      </c>
    </row>
    <row r="9" spans="1:44" s="7" customFormat="1" x14ac:dyDescent="0.2">
      <c r="A9" s="12">
        <v>1</v>
      </c>
      <c r="B9" s="12">
        <v>6</v>
      </c>
      <c r="C9" s="13">
        <v>8</v>
      </c>
      <c r="D9" s="13">
        <v>5</v>
      </c>
      <c r="E9" s="12">
        <v>0</v>
      </c>
      <c r="F9" s="12">
        <v>0</v>
      </c>
      <c r="G9" s="12">
        <v>5</v>
      </c>
      <c r="H9" s="46" t="s">
        <v>40</v>
      </c>
      <c r="I9" s="13">
        <f t="shared" ref="I9:I16" si="1">IF(C9=1,60,IF(C9=4,90,IF(C9=5,90,IF(C9=6,30,IF(C9=7,70,IF(C9=8,140,IF(C9=9,130,140)))))))</f>
        <v>140</v>
      </c>
      <c r="J9" s="13">
        <f t="shared" ref="J9:J16" si="2">MAX(D9,G9)</f>
        <v>5</v>
      </c>
      <c r="K9" s="15">
        <f t="shared" ref="K9:K65" si="3">D9-E9+F9</f>
        <v>5</v>
      </c>
      <c r="L9">
        <f t="shared" ref="L9:L65" si="4">IF(K9-G9=0,0,"chyba")</f>
        <v>0</v>
      </c>
      <c r="M9" s="18"/>
      <c r="N9" s="21">
        <f t="shared" ref="N9:N65" si="5">J9/I9</f>
        <v>3.5714285714285712E-2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7" customFormat="1" x14ac:dyDescent="0.2">
      <c r="A10" s="12">
        <v>1</v>
      </c>
      <c r="B10" s="12">
        <v>9</v>
      </c>
      <c r="C10" s="13">
        <v>8</v>
      </c>
      <c r="D10" s="13">
        <v>0</v>
      </c>
      <c r="E10" s="12">
        <v>0</v>
      </c>
      <c r="F10" s="12">
        <v>0</v>
      </c>
      <c r="G10" s="12">
        <v>0</v>
      </c>
      <c r="H10" s="46" t="s">
        <v>27</v>
      </c>
      <c r="I10" s="13">
        <f t="shared" si="1"/>
        <v>140</v>
      </c>
      <c r="J10" s="13">
        <f t="shared" si="2"/>
        <v>0</v>
      </c>
      <c r="K10" s="15">
        <f t="shared" si="3"/>
        <v>0</v>
      </c>
      <c r="L10">
        <f t="shared" si="4"/>
        <v>0</v>
      </c>
      <c r="M10" s="18"/>
      <c r="N10" s="21">
        <f t="shared" si="5"/>
        <v>0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7" customFormat="1" x14ac:dyDescent="0.2">
      <c r="A11" s="12">
        <v>1</v>
      </c>
      <c r="B11" s="12">
        <v>11</v>
      </c>
      <c r="C11" s="13">
        <v>8</v>
      </c>
      <c r="D11" s="13">
        <v>20</v>
      </c>
      <c r="E11" s="12">
        <v>0</v>
      </c>
      <c r="F11" s="12">
        <v>2</v>
      </c>
      <c r="G11" s="12">
        <v>22</v>
      </c>
      <c r="H11" s="46" t="s">
        <v>45</v>
      </c>
      <c r="I11" s="13">
        <f t="shared" si="1"/>
        <v>140</v>
      </c>
      <c r="J11" s="13">
        <f t="shared" si="2"/>
        <v>22</v>
      </c>
      <c r="K11" s="15">
        <f t="shared" si="3"/>
        <v>22</v>
      </c>
      <c r="L11">
        <f t="shared" si="4"/>
        <v>0</v>
      </c>
      <c r="M11" s="18"/>
      <c r="N11" s="21">
        <f t="shared" si="5"/>
        <v>0.15714285714285714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7" customFormat="1" x14ac:dyDescent="0.2">
      <c r="A12" s="12">
        <v>1</v>
      </c>
      <c r="B12" s="12">
        <v>10</v>
      </c>
      <c r="C12" s="13">
        <v>8</v>
      </c>
      <c r="D12" s="13">
        <v>4</v>
      </c>
      <c r="E12" s="12">
        <v>0</v>
      </c>
      <c r="F12" s="12">
        <v>3</v>
      </c>
      <c r="G12" s="12">
        <v>7</v>
      </c>
      <c r="H12" s="46" t="s">
        <v>30</v>
      </c>
      <c r="I12" s="13">
        <f t="shared" si="1"/>
        <v>140</v>
      </c>
      <c r="J12" s="13">
        <f t="shared" si="2"/>
        <v>7</v>
      </c>
      <c r="K12" s="15">
        <f t="shared" si="3"/>
        <v>7</v>
      </c>
      <c r="L12">
        <f t="shared" si="4"/>
        <v>0</v>
      </c>
      <c r="M12" s="18"/>
      <c r="N12" s="21">
        <f t="shared" si="5"/>
        <v>0.05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7" customFormat="1" x14ac:dyDescent="0.2">
      <c r="A13" s="12">
        <v>1</v>
      </c>
      <c r="B13" s="12">
        <v>13</v>
      </c>
      <c r="C13" s="13">
        <v>8</v>
      </c>
      <c r="D13" s="12">
        <v>30</v>
      </c>
      <c r="E13" s="12">
        <v>7</v>
      </c>
      <c r="F13" s="12">
        <v>5</v>
      </c>
      <c r="G13" s="12">
        <v>28</v>
      </c>
      <c r="H13" s="46" t="s">
        <v>31</v>
      </c>
      <c r="I13" s="13">
        <f t="shared" si="1"/>
        <v>140</v>
      </c>
      <c r="J13" s="13">
        <f t="shared" si="2"/>
        <v>30</v>
      </c>
      <c r="K13" s="15">
        <f t="shared" si="3"/>
        <v>28</v>
      </c>
      <c r="L13">
        <f t="shared" si="4"/>
        <v>0</v>
      </c>
      <c r="M13" s="18"/>
      <c r="N13" s="21">
        <f t="shared" si="5"/>
        <v>0.21428571428571427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4" s="7" customFormat="1" x14ac:dyDescent="0.2">
      <c r="A14" s="12">
        <v>1</v>
      </c>
      <c r="B14" s="12">
        <v>14</v>
      </c>
      <c r="C14" s="13">
        <v>8</v>
      </c>
      <c r="D14" s="12">
        <v>3</v>
      </c>
      <c r="E14" s="12">
        <v>0</v>
      </c>
      <c r="F14" s="12">
        <v>6</v>
      </c>
      <c r="G14" s="12">
        <v>9</v>
      </c>
      <c r="H14" s="46" t="s">
        <v>54</v>
      </c>
      <c r="I14" s="13">
        <f t="shared" si="1"/>
        <v>140</v>
      </c>
      <c r="J14" s="13">
        <f t="shared" si="2"/>
        <v>9</v>
      </c>
      <c r="K14" s="15">
        <f t="shared" si="3"/>
        <v>9</v>
      </c>
      <c r="L14">
        <f t="shared" si="4"/>
        <v>0</v>
      </c>
      <c r="M14" s="18"/>
      <c r="N14" s="21">
        <f t="shared" si="5"/>
        <v>6.4285714285714279E-2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3"/>
      <c r="AK14" s="23"/>
      <c r="AL14" s="23"/>
      <c r="AM14" s="23"/>
      <c r="AN14" s="23"/>
      <c r="AO14" s="23"/>
      <c r="AP14" s="23"/>
      <c r="AQ14" s="23"/>
      <c r="AR14" s="23"/>
    </row>
    <row r="15" spans="1:44" s="7" customFormat="1" x14ac:dyDescent="0.2">
      <c r="A15" s="12">
        <v>1</v>
      </c>
      <c r="B15" s="12">
        <v>1</v>
      </c>
      <c r="C15" s="13">
        <v>8</v>
      </c>
      <c r="D15" s="12">
        <v>6</v>
      </c>
      <c r="E15" s="12">
        <v>0</v>
      </c>
      <c r="F15" s="12">
        <v>2</v>
      </c>
      <c r="G15" s="12">
        <v>8</v>
      </c>
      <c r="H15" s="46" t="s">
        <v>55</v>
      </c>
      <c r="I15" s="13">
        <f t="shared" si="1"/>
        <v>140</v>
      </c>
      <c r="J15" s="13">
        <f t="shared" si="2"/>
        <v>8</v>
      </c>
      <c r="K15" s="15">
        <f t="shared" si="3"/>
        <v>8</v>
      </c>
      <c r="L15">
        <f t="shared" si="4"/>
        <v>0</v>
      </c>
      <c r="M15" s="18"/>
      <c r="N15" s="21">
        <f t="shared" si="5"/>
        <v>5.7142857142857141E-2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s="7" customFormat="1" ht="15" x14ac:dyDescent="0.25">
      <c r="A16" s="12">
        <v>1</v>
      </c>
      <c r="B16" s="12">
        <v>2</v>
      </c>
      <c r="C16" s="13">
        <v>8</v>
      </c>
      <c r="D16" s="12">
        <v>12</v>
      </c>
      <c r="E16" s="12">
        <v>3</v>
      </c>
      <c r="F16" s="12">
        <v>0</v>
      </c>
      <c r="G16" s="12">
        <v>9</v>
      </c>
      <c r="H16" s="46" t="s">
        <v>35</v>
      </c>
      <c r="I16" s="13">
        <f t="shared" si="1"/>
        <v>140</v>
      </c>
      <c r="J16" s="13">
        <f t="shared" si="2"/>
        <v>12</v>
      </c>
      <c r="K16" s="15">
        <f t="shared" si="3"/>
        <v>9</v>
      </c>
      <c r="L16">
        <f t="shared" si="4"/>
        <v>0</v>
      </c>
      <c r="M16" s="45"/>
      <c r="N16" s="21">
        <f t="shared" si="5"/>
        <v>8.5714285714285715E-2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5" ht="15.75" thickBot="1" x14ac:dyDescent="0.3">
      <c r="A17" s="12"/>
      <c r="B17" s="12"/>
      <c r="C17" s="13"/>
      <c r="D17" s="30"/>
      <c r="E17" s="12"/>
      <c r="F17" s="12"/>
      <c r="G17" s="12"/>
      <c r="H17" s="14"/>
      <c r="I17" s="36"/>
      <c r="J17" s="13"/>
      <c r="K17" s="15"/>
      <c r="M17" s="18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8"/>
    </row>
    <row r="18" spans="1:45" ht="15.75" thickBot="1" x14ac:dyDescent="0.3">
      <c r="A18" s="30" t="s">
        <v>18</v>
      </c>
      <c r="B18" s="31"/>
      <c r="C18" s="32"/>
      <c r="D18" s="42">
        <f>SUM(D9:D17)</f>
        <v>80</v>
      </c>
      <c r="E18" s="42">
        <f>SUM(E9:E17)</f>
        <v>10</v>
      </c>
      <c r="F18" s="42">
        <f>SUM(F9:F17)</f>
        <v>18</v>
      </c>
      <c r="G18" s="42">
        <f>SUM(G9:G17)</f>
        <v>88</v>
      </c>
      <c r="H18" s="42"/>
      <c r="I18" s="42">
        <f>SUM(I9:I17)</f>
        <v>1120</v>
      </c>
      <c r="J18" s="42">
        <f>SUM(J9:J17)</f>
        <v>93</v>
      </c>
      <c r="K18" s="15">
        <f>D18-E18+F18</f>
        <v>88</v>
      </c>
      <c r="L18">
        <f>IF(K18-G18=0,0,"chyba")</f>
        <v>0</v>
      </c>
      <c r="M18" s="18"/>
      <c r="N18" s="44">
        <f>J18/I18</f>
        <v>8.3035714285714282E-2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4"/>
      <c r="AJ18" s="34"/>
      <c r="AK18" s="34"/>
      <c r="AL18" s="34"/>
      <c r="AM18" s="34"/>
      <c r="AN18" s="34"/>
      <c r="AO18" s="34"/>
      <c r="AP18" s="34"/>
      <c r="AQ18" s="34"/>
      <c r="AR18" s="35"/>
      <c r="AS18" s="41"/>
    </row>
    <row r="19" spans="1:45" ht="15" x14ac:dyDescent="0.25">
      <c r="C19" s="25"/>
      <c r="D19" s="26"/>
      <c r="E19" s="26"/>
      <c r="F19" s="27"/>
      <c r="G19" s="26"/>
      <c r="H19" s="43"/>
      <c r="I19" s="26"/>
      <c r="N19" s="37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41"/>
    </row>
    <row r="20" spans="1:45" s="7" customFormat="1" x14ac:dyDescent="0.2">
      <c r="A20" s="12">
        <v>18</v>
      </c>
      <c r="B20" s="12">
        <v>2</v>
      </c>
      <c r="C20" s="13">
        <v>8</v>
      </c>
      <c r="D20" s="13">
        <v>3</v>
      </c>
      <c r="E20" s="12">
        <v>0</v>
      </c>
      <c r="F20" s="12">
        <v>0</v>
      </c>
      <c r="G20" s="12">
        <v>3</v>
      </c>
      <c r="H20" s="46" t="s">
        <v>26</v>
      </c>
      <c r="I20" s="13">
        <f t="shared" ref="I20:I26" si="6">IF(C20=1,60,IF(C20=4,90,IF(C20=5,90,IF(C20=6,30,IF(C20=7,70,IF(C20=8,140,IF(C20=9,130,140)))))))</f>
        <v>140</v>
      </c>
      <c r="J20" s="13">
        <f t="shared" ref="J20:J26" si="7">MAX(D20,G20)</f>
        <v>3</v>
      </c>
      <c r="K20" s="15">
        <f t="shared" si="3"/>
        <v>3</v>
      </c>
      <c r="L20">
        <f t="shared" si="4"/>
        <v>0</v>
      </c>
      <c r="M20" s="18"/>
      <c r="N20" s="21">
        <f t="shared" si="5"/>
        <v>2.1428571428571429E-2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5" s="7" customFormat="1" x14ac:dyDescent="0.2">
      <c r="A21" s="12">
        <v>18</v>
      </c>
      <c r="B21" s="12">
        <v>4</v>
      </c>
      <c r="C21" s="13">
        <v>8</v>
      </c>
      <c r="D21" s="13">
        <v>0</v>
      </c>
      <c r="E21" s="12">
        <v>0</v>
      </c>
      <c r="F21" s="12">
        <v>0</v>
      </c>
      <c r="G21" s="12">
        <v>0</v>
      </c>
      <c r="H21" s="46" t="s">
        <v>27</v>
      </c>
      <c r="I21" s="13">
        <f t="shared" si="6"/>
        <v>140</v>
      </c>
      <c r="J21" s="13">
        <f t="shared" si="7"/>
        <v>0</v>
      </c>
      <c r="K21" s="15">
        <f t="shared" si="3"/>
        <v>0</v>
      </c>
      <c r="L21">
        <f t="shared" si="4"/>
        <v>0</v>
      </c>
      <c r="M21" s="18"/>
      <c r="N21" s="21">
        <f t="shared" si="5"/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3"/>
      <c r="AK21" s="23"/>
      <c r="AL21" s="23"/>
      <c r="AM21" s="23"/>
      <c r="AN21" s="23"/>
      <c r="AO21" s="23"/>
      <c r="AP21" s="23"/>
      <c r="AQ21" s="23"/>
      <c r="AR21" s="23"/>
    </row>
    <row r="22" spans="1:45" s="7" customFormat="1" x14ac:dyDescent="0.2">
      <c r="A22" s="12">
        <v>18</v>
      </c>
      <c r="B22" s="12">
        <v>5</v>
      </c>
      <c r="C22" s="13">
        <v>8</v>
      </c>
      <c r="D22" s="13">
        <v>10</v>
      </c>
      <c r="E22" s="12">
        <v>0</v>
      </c>
      <c r="F22" s="12">
        <v>2</v>
      </c>
      <c r="G22" s="12">
        <v>12</v>
      </c>
      <c r="H22" s="46" t="s">
        <v>44</v>
      </c>
      <c r="I22" s="13">
        <f t="shared" si="6"/>
        <v>140</v>
      </c>
      <c r="J22" s="13">
        <f t="shared" si="7"/>
        <v>12</v>
      </c>
      <c r="K22" s="15">
        <f t="shared" si="3"/>
        <v>12</v>
      </c>
      <c r="L22">
        <f t="shared" si="4"/>
        <v>0</v>
      </c>
      <c r="M22" s="18"/>
      <c r="N22" s="21">
        <f t="shared" si="5"/>
        <v>8.5714285714285715E-2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5" s="7" customFormat="1" x14ac:dyDescent="0.2">
      <c r="A23" s="12">
        <v>18</v>
      </c>
      <c r="B23" s="12">
        <v>6</v>
      </c>
      <c r="C23" s="13">
        <v>9</v>
      </c>
      <c r="D23" s="13">
        <v>14</v>
      </c>
      <c r="E23" s="12">
        <v>1</v>
      </c>
      <c r="F23" s="12">
        <v>1</v>
      </c>
      <c r="G23" s="12">
        <v>14</v>
      </c>
      <c r="H23" s="46" t="s">
        <v>49</v>
      </c>
      <c r="I23" s="13">
        <f t="shared" si="6"/>
        <v>130</v>
      </c>
      <c r="J23" s="13">
        <f t="shared" si="7"/>
        <v>14</v>
      </c>
      <c r="K23" s="15">
        <f t="shared" si="3"/>
        <v>14</v>
      </c>
      <c r="L23">
        <f t="shared" si="4"/>
        <v>0</v>
      </c>
      <c r="M23" s="18"/>
      <c r="N23" s="21">
        <f t="shared" si="5"/>
        <v>0.1076923076923077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5" s="7" customFormat="1" x14ac:dyDescent="0.2">
      <c r="A24" s="12">
        <v>18</v>
      </c>
      <c r="B24" s="12">
        <v>8</v>
      </c>
      <c r="C24" s="13">
        <v>8</v>
      </c>
      <c r="D24" s="12">
        <v>4</v>
      </c>
      <c r="E24" s="12">
        <v>0</v>
      </c>
      <c r="F24" s="12">
        <v>3</v>
      </c>
      <c r="G24" s="12">
        <v>7</v>
      </c>
      <c r="H24" s="46" t="s">
        <v>52</v>
      </c>
      <c r="I24" s="13">
        <f t="shared" si="6"/>
        <v>140</v>
      </c>
      <c r="J24" s="13">
        <f t="shared" si="7"/>
        <v>7</v>
      </c>
      <c r="K24" s="15">
        <f t="shared" si="3"/>
        <v>7</v>
      </c>
      <c r="L24">
        <f t="shared" si="4"/>
        <v>0</v>
      </c>
      <c r="M24" s="18"/>
      <c r="N24" s="21">
        <f t="shared" si="5"/>
        <v>0.05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3"/>
      <c r="AJ24" s="23"/>
      <c r="AK24" s="23"/>
      <c r="AL24" s="23"/>
      <c r="AM24" s="23"/>
      <c r="AN24" s="23"/>
      <c r="AO24" s="23"/>
      <c r="AP24" s="23"/>
      <c r="AQ24" s="23"/>
      <c r="AR24" s="23"/>
    </row>
    <row r="25" spans="1:45" s="7" customFormat="1" x14ac:dyDescent="0.2">
      <c r="A25" s="12">
        <v>18</v>
      </c>
      <c r="B25" s="12">
        <v>10</v>
      </c>
      <c r="C25" s="13">
        <v>8</v>
      </c>
      <c r="D25" s="12">
        <v>16</v>
      </c>
      <c r="E25" s="12">
        <v>3</v>
      </c>
      <c r="F25" s="12">
        <v>1</v>
      </c>
      <c r="G25" s="12">
        <v>14</v>
      </c>
      <c r="H25" s="46" t="s">
        <v>53</v>
      </c>
      <c r="I25" s="13">
        <f t="shared" si="6"/>
        <v>140</v>
      </c>
      <c r="J25" s="13">
        <f t="shared" si="7"/>
        <v>16</v>
      </c>
      <c r="K25" s="15">
        <f t="shared" si="3"/>
        <v>14</v>
      </c>
      <c r="L25">
        <f t="shared" si="4"/>
        <v>0</v>
      </c>
      <c r="M25" s="18"/>
      <c r="N25" s="21">
        <f t="shared" si="5"/>
        <v>0.11428571428571428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5" s="7" customFormat="1" x14ac:dyDescent="0.2">
      <c r="A26" s="12">
        <v>18</v>
      </c>
      <c r="B26" s="12">
        <v>11</v>
      </c>
      <c r="C26" s="13">
        <v>8</v>
      </c>
      <c r="D26" s="12">
        <v>17</v>
      </c>
      <c r="E26" s="12">
        <v>2</v>
      </c>
      <c r="F26" s="12">
        <v>2</v>
      </c>
      <c r="G26" s="12">
        <v>17</v>
      </c>
      <c r="H26" s="46" t="s">
        <v>58</v>
      </c>
      <c r="I26" s="13">
        <f t="shared" si="6"/>
        <v>140</v>
      </c>
      <c r="J26" s="13">
        <f t="shared" si="7"/>
        <v>17</v>
      </c>
      <c r="K26" s="15">
        <f t="shared" si="3"/>
        <v>17</v>
      </c>
      <c r="L26">
        <f t="shared" si="4"/>
        <v>0</v>
      </c>
      <c r="M26" s="18"/>
      <c r="N26" s="21">
        <f t="shared" si="5"/>
        <v>0.12142857142857143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5" ht="15.75" thickBot="1" x14ac:dyDescent="0.3">
      <c r="A27" s="12"/>
      <c r="B27" s="12"/>
      <c r="C27" s="13"/>
      <c r="D27" s="30"/>
      <c r="E27" s="12"/>
      <c r="F27" s="12"/>
      <c r="G27" s="12"/>
      <c r="H27" s="14"/>
      <c r="I27" s="36"/>
      <c r="J27" s="13"/>
      <c r="K27" s="15"/>
      <c r="M27" s="18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8"/>
    </row>
    <row r="28" spans="1:45" ht="15.75" thickBot="1" x14ac:dyDescent="0.3">
      <c r="A28" s="30" t="s">
        <v>18</v>
      </c>
      <c r="B28" s="31"/>
      <c r="C28" s="32"/>
      <c r="D28" s="42">
        <f>SUM(D20:D27)</f>
        <v>64</v>
      </c>
      <c r="E28" s="42">
        <f>SUM(E20:E27)</f>
        <v>6</v>
      </c>
      <c r="F28" s="42">
        <f>SUM(F20:F27)</f>
        <v>9</v>
      </c>
      <c r="G28" s="42">
        <f>SUM(G20:G27)</f>
        <v>67</v>
      </c>
      <c r="H28" s="42"/>
      <c r="I28" s="42">
        <f>SUM(I20:I27)</f>
        <v>970</v>
      </c>
      <c r="J28" s="42">
        <f>SUM(J20:J27)</f>
        <v>69</v>
      </c>
      <c r="K28" s="15">
        <f>D28-E28+F28</f>
        <v>67</v>
      </c>
      <c r="L28">
        <f>IF(K28-G28=0,0,"chyba")</f>
        <v>0</v>
      </c>
      <c r="M28" s="18"/>
      <c r="N28" s="44">
        <f>J28/I28</f>
        <v>7.1134020618556698E-2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AS28" s="41"/>
    </row>
    <row r="29" spans="1:45" ht="15" x14ac:dyDescent="0.25">
      <c r="C29" s="25"/>
      <c r="D29" s="26"/>
      <c r="E29" s="26"/>
      <c r="F29" s="27"/>
      <c r="G29" s="26"/>
      <c r="H29" s="43"/>
      <c r="I29" s="26"/>
      <c r="N29" s="37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1"/>
    </row>
    <row r="30" spans="1:45" s="7" customFormat="1" x14ac:dyDescent="0.2">
      <c r="A30" s="12">
        <v>25</v>
      </c>
      <c r="B30" s="12">
        <v>2</v>
      </c>
      <c r="C30" s="13">
        <v>8</v>
      </c>
      <c r="D30" s="13">
        <v>6</v>
      </c>
      <c r="E30" s="12">
        <v>1</v>
      </c>
      <c r="F30" s="12">
        <v>0</v>
      </c>
      <c r="G30" s="12">
        <v>5</v>
      </c>
      <c r="H30" s="46" t="s">
        <v>38</v>
      </c>
      <c r="I30" s="13">
        <f t="shared" ref="I30:I37" si="8">IF(C30=1,60,IF(C30=4,90,IF(C30=5,90,IF(C30=6,30,IF(C30=7,70,IF(C30=8,140,IF(C30=9,130,140)))))))</f>
        <v>140</v>
      </c>
      <c r="J30" s="13">
        <f t="shared" ref="J30:J37" si="9">MAX(D30,G30)</f>
        <v>6</v>
      </c>
      <c r="K30" s="15">
        <f t="shared" si="3"/>
        <v>5</v>
      </c>
      <c r="L30">
        <f t="shared" si="4"/>
        <v>0</v>
      </c>
      <c r="M30" s="18"/>
      <c r="N30" s="21">
        <f t="shared" si="5"/>
        <v>4.2857142857142858E-2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3"/>
      <c r="AJ30" s="23"/>
      <c r="AK30" s="23"/>
      <c r="AL30" s="23"/>
      <c r="AM30" s="23"/>
      <c r="AN30" s="23"/>
      <c r="AO30" s="23"/>
      <c r="AP30" s="23"/>
      <c r="AQ30" s="23"/>
      <c r="AR30" s="23"/>
    </row>
    <row r="31" spans="1:45" s="7" customFormat="1" x14ac:dyDescent="0.2">
      <c r="A31" s="12">
        <v>25</v>
      </c>
      <c r="B31" s="12">
        <v>7</v>
      </c>
      <c r="C31" s="13">
        <v>8</v>
      </c>
      <c r="D31" s="13">
        <v>1</v>
      </c>
      <c r="E31" s="12">
        <v>0</v>
      </c>
      <c r="F31" s="12">
        <v>0</v>
      </c>
      <c r="G31" s="12">
        <v>1</v>
      </c>
      <c r="H31" s="46" t="s">
        <v>41</v>
      </c>
      <c r="I31" s="13">
        <f t="shared" si="8"/>
        <v>140</v>
      </c>
      <c r="J31" s="13">
        <f t="shared" si="9"/>
        <v>1</v>
      </c>
      <c r="K31" s="15">
        <f t="shared" si="3"/>
        <v>1</v>
      </c>
      <c r="L31">
        <f t="shared" si="4"/>
        <v>0</v>
      </c>
      <c r="M31" s="18"/>
      <c r="N31" s="21">
        <f t="shared" si="5"/>
        <v>7.1428571428571426E-3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5" s="7" customFormat="1" x14ac:dyDescent="0.2">
      <c r="A32" s="12">
        <v>25</v>
      </c>
      <c r="B32" s="12">
        <v>8</v>
      </c>
      <c r="C32" s="13">
        <v>8</v>
      </c>
      <c r="D32" s="13">
        <v>15</v>
      </c>
      <c r="E32" s="12">
        <v>5</v>
      </c>
      <c r="F32" s="12">
        <v>0</v>
      </c>
      <c r="G32" s="12">
        <v>10</v>
      </c>
      <c r="H32" s="46" t="s">
        <v>28</v>
      </c>
      <c r="I32" s="13">
        <f t="shared" si="8"/>
        <v>140</v>
      </c>
      <c r="J32" s="13">
        <f t="shared" si="9"/>
        <v>15</v>
      </c>
      <c r="K32" s="15">
        <f t="shared" si="3"/>
        <v>10</v>
      </c>
      <c r="L32">
        <f t="shared" si="4"/>
        <v>0</v>
      </c>
      <c r="M32" s="18"/>
      <c r="N32" s="21">
        <f t="shared" si="5"/>
        <v>0.10714285714285714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5" s="7" customFormat="1" x14ac:dyDescent="0.2">
      <c r="A33" s="12">
        <v>25</v>
      </c>
      <c r="B33" s="12">
        <v>12</v>
      </c>
      <c r="C33" s="13">
        <v>8</v>
      </c>
      <c r="D33" s="13">
        <v>1</v>
      </c>
      <c r="E33" s="12">
        <v>1</v>
      </c>
      <c r="F33" s="12">
        <v>1</v>
      </c>
      <c r="G33" s="12">
        <v>1</v>
      </c>
      <c r="H33" s="46" t="s">
        <v>47</v>
      </c>
      <c r="I33" s="13">
        <f t="shared" si="8"/>
        <v>140</v>
      </c>
      <c r="J33" s="13">
        <f t="shared" si="9"/>
        <v>1</v>
      </c>
      <c r="K33" s="15">
        <f t="shared" si="3"/>
        <v>1</v>
      </c>
      <c r="L33">
        <f t="shared" si="4"/>
        <v>0</v>
      </c>
      <c r="M33" s="18"/>
      <c r="N33" s="21">
        <f t="shared" si="5"/>
        <v>7.1428571428571426E-3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1:45" s="7" customFormat="1" x14ac:dyDescent="0.2">
      <c r="A34" s="12">
        <v>25</v>
      </c>
      <c r="B34" s="12">
        <v>14</v>
      </c>
      <c r="C34" s="13">
        <v>8</v>
      </c>
      <c r="D34" s="13">
        <v>13</v>
      </c>
      <c r="E34" s="12">
        <v>3</v>
      </c>
      <c r="F34" s="12">
        <v>0</v>
      </c>
      <c r="G34" s="12">
        <v>10</v>
      </c>
      <c r="H34" s="46" t="s">
        <v>48</v>
      </c>
      <c r="I34" s="13">
        <f t="shared" si="8"/>
        <v>140</v>
      </c>
      <c r="J34" s="13">
        <f t="shared" si="9"/>
        <v>13</v>
      </c>
      <c r="K34" s="15">
        <f t="shared" si="3"/>
        <v>10</v>
      </c>
      <c r="L34">
        <f t="shared" si="4"/>
        <v>0</v>
      </c>
      <c r="M34" s="18"/>
      <c r="N34" s="21">
        <f t="shared" si="5"/>
        <v>9.285714285714286E-2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1:45" s="7" customFormat="1" x14ac:dyDescent="0.2">
      <c r="A35" s="12">
        <v>25</v>
      </c>
      <c r="B35" s="12">
        <v>15</v>
      </c>
      <c r="C35" s="13">
        <v>8</v>
      </c>
      <c r="D35" s="12">
        <v>24</v>
      </c>
      <c r="E35" s="12">
        <v>11</v>
      </c>
      <c r="F35" s="12">
        <v>0</v>
      </c>
      <c r="G35" s="12">
        <v>13</v>
      </c>
      <c r="H35" s="46" t="s">
        <v>33</v>
      </c>
      <c r="I35" s="13">
        <f t="shared" si="8"/>
        <v>140</v>
      </c>
      <c r="J35" s="13">
        <f t="shared" si="9"/>
        <v>24</v>
      </c>
      <c r="K35" s="15">
        <f t="shared" si="3"/>
        <v>13</v>
      </c>
      <c r="L35">
        <f t="shared" si="4"/>
        <v>0</v>
      </c>
      <c r="M35" s="18"/>
      <c r="N35" s="21">
        <f t="shared" si="5"/>
        <v>0.17142857142857143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1:45" s="7" customFormat="1" x14ac:dyDescent="0.2">
      <c r="A36" s="12">
        <v>25</v>
      </c>
      <c r="B36" s="12">
        <v>16</v>
      </c>
      <c r="C36" s="13">
        <v>9</v>
      </c>
      <c r="D36" s="12">
        <v>2</v>
      </c>
      <c r="E36" s="12">
        <v>0</v>
      </c>
      <c r="F36" s="12">
        <v>0</v>
      </c>
      <c r="G36" s="12">
        <v>2</v>
      </c>
      <c r="H36" s="46" t="s">
        <v>57</v>
      </c>
      <c r="I36" s="13">
        <f t="shared" si="8"/>
        <v>130</v>
      </c>
      <c r="J36" s="13">
        <f t="shared" si="9"/>
        <v>2</v>
      </c>
      <c r="K36" s="15">
        <f t="shared" si="3"/>
        <v>2</v>
      </c>
      <c r="L36">
        <f t="shared" si="4"/>
        <v>0</v>
      </c>
      <c r="M36" s="18"/>
      <c r="N36" s="21">
        <f t="shared" si="5"/>
        <v>1.5384615384615385E-2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3"/>
      <c r="AJ36" s="23"/>
      <c r="AK36" s="23"/>
      <c r="AL36" s="23"/>
      <c r="AM36" s="23"/>
      <c r="AN36" s="23"/>
      <c r="AO36" s="23"/>
      <c r="AP36" s="23"/>
      <c r="AQ36" s="23"/>
      <c r="AR36" s="23"/>
    </row>
    <row r="37" spans="1:45" s="7" customFormat="1" x14ac:dyDescent="0.2">
      <c r="A37" s="12">
        <v>25</v>
      </c>
      <c r="B37" s="12">
        <v>1</v>
      </c>
      <c r="C37" s="13">
        <v>8</v>
      </c>
      <c r="D37" s="12">
        <v>0</v>
      </c>
      <c r="E37" s="12">
        <v>0</v>
      </c>
      <c r="F37" s="12">
        <v>1</v>
      </c>
      <c r="G37" s="12">
        <v>1</v>
      </c>
      <c r="H37" s="46" t="s">
        <v>36</v>
      </c>
      <c r="I37" s="13">
        <f t="shared" si="8"/>
        <v>140</v>
      </c>
      <c r="J37" s="13">
        <f t="shared" si="9"/>
        <v>1</v>
      </c>
      <c r="K37" s="15">
        <f t="shared" si="3"/>
        <v>1</v>
      </c>
      <c r="L37">
        <f t="shared" si="4"/>
        <v>0</v>
      </c>
      <c r="M37" s="18"/>
      <c r="N37" s="21">
        <f t="shared" si="5"/>
        <v>7.1428571428571426E-3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3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1:45" ht="15.75" thickBot="1" x14ac:dyDescent="0.3">
      <c r="A38" s="12"/>
      <c r="B38" s="12"/>
      <c r="C38" s="13"/>
      <c r="D38" s="30"/>
      <c r="E38" s="12"/>
      <c r="F38" s="12"/>
      <c r="G38" s="12"/>
      <c r="H38" s="14"/>
      <c r="I38" s="36"/>
      <c r="J38" s="13"/>
      <c r="K38" s="15"/>
      <c r="M38" s="18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8"/>
    </row>
    <row r="39" spans="1:45" ht="15.75" thickBot="1" x14ac:dyDescent="0.3">
      <c r="A39" s="30" t="s">
        <v>18</v>
      </c>
      <c r="B39" s="31"/>
      <c r="C39" s="32"/>
      <c r="D39" s="42">
        <f>SUM(D30:D38)</f>
        <v>62</v>
      </c>
      <c r="E39" s="42">
        <f>SUM(E30:E38)</f>
        <v>21</v>
      </c>
      <c r="F39" s="42">
        <f>SUM(F30:F38)</f>
        <v>2</v>
      </c>
      <c r="G39" s="42">
        <f>SUM(G30:G38)</f>
        <v>43</v>
      </c>
      <c r="H39" s="42"/>
      <c r="I39" s="42">
        <f>SUM(I30:I38)</f>
        <v>1110</v>
      </c>
      <c r="J39" s="42">
        <f>SUM(J30:J38)</f>
        <v>63</v>
      </c>
      <c r="K39" s="15">
        <f>D39-E39+F39</f>
        <v>43</v>
      </c>
      <c r="L39">
        <f>IF(K39-G39=0,0,"chyba")</f>
        <v>0</v>
      </c>
      <c r="M39" s="18"/>
      <c r="N39" s="44">
        <f>J39/I39</f>
        <v>5.675675675675676E-2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4"/>
      <c r="AJ39" s="34"/>
      <c r="AK39" s="34"/>
      <c r="AL39" s="34"/>
      <c r="AM39" s="34"/>
      <c r="AN39" s="34"/>
      <c r="AO39" s="34"/>
      <c r="AP39" s="34"/>
      <c r="AQ39" s="34"/>
      <c r="AR39" s="35"/>
      <c r="AS39" s="41"/>
    </row>
    <row r="40" spans="1:45" ht="15" x14ac:dyDescent="0.25">
      <c r="C40" s="25"/>
      <c r="D40" s="26"/>
      <c r="E40" s="26"/>
      <c r="F40" s="27"/>
      <c r="G40" s="26"/>
      <c r="H40" s="43"/>
      <c r="I40" s="26"/>
      <c r="N40" s="37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41"/>
    </row>
    <row r="41" spans="1:45" s="7" customFormat="1" ht="15" x14ac:dyDescent="0.25">
      <c r="A41" s="12">
        <v>56</v>
      </c>
      <c r="B41" s="12">
        <v>53</v>
      </c>
      <c r="C41" s="13">
        <v>7</v>
      </c>
      <c r="D41" s="13">
        <v>17</v>
      </c>
      <c r="E41" s="12">
        <v>2</v>
      </c>
      <c r="F41" s="12">
        <v>0</v>
      </c>
      <c r="G41" s="12">
        <v>15</v>
      </c>
      <c r="H41" s="46" t="s">
        <v>42</v>
      </c>
      <c r="I41" s="13">
        <f>IF(C41=1,60,IF(C41=4,90,IF(C41=5,90,IF(C41=6,30,IF(C41=7,70,IF(C41=8,140,IF(C41=9,130,140)))))))</f>
        <v>70</v>
      </c>
      <c r="J41" s="13">
        <f>MAX(D41,G41)</f>
        <v>17</v>
      </c>
      <c r="K41" s="15">
        <f t="shared" si="3"/>
        <v>15</v>
      </c>
      <c r="L41">
        <f t="shared" si="4"/>
        <v>0</v>
      </c>
      <c r="M41" s="45"/>
      <c r="N41" s="21">
        <f t="shared" si="5"/>
        <v>0.24285714285714285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3"/>
      <c r="AJ41" s="23"/>
      <c r="AK41" s="23"/>
      <c r="AL41" s="23"/>
      <c r="AM41" s="23"/>
      <c r="AN41" s="23"/>
      <c r="AO41" s="23"/>
      <c r="AP41" s="23"/>
      <c r="AQ41" s="23"/>
      <c r="AR41" s="23"/>
    </row>
    <row r="42" spans="1:45" ht="15.75" thickBot="1" x14ac:dyDescent="0.3">
      <c r="A42" s="12"/>
      <c r="B42" s="12"/>
      <c r="C42" s="13"/>
      <c r="D42" s="30"/>
      <c r="E42" s="12"/>
      <c r="F42" s="12"/>
      <c r="G42" s="12"/>
      <c r="H42" s="14"/>
      <c r="I42" s="36"/>
      <c r="J42" s="13"/>
      <c r="K42" s="15"/>
      <c r="M42" s="18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8"/>
    </row>
    <row r="43" spans="1:45" ht="15.75" thickBot="1" x14ac:dyDescent="0.3">
      <c r="A43" s="30" t="s">
        <v>18</v>
      </c>
      <c r="B43" s="31"/>
      <c r="C43" s="32"/>
      <c r="D43" s="42">
        <f>SUM(D41:D42)</f>
        <v>17</v>
      </c>
      <c r="E43" s="42">
        <f>SUM(E41:E42)</f>
        <v>2</v>
      </c>
      <c r="F43" s="42">
        <f>SUM(F41:F42)</f>
        <v>0</v>
      </c>
      <c r="G43" s="42">
        <f>SUM(G41:G42)</f>
        <v>15</v>
      </c>
      <c r="H43" s="42"/>
      <c r="I43" s="42">
        <f>SUM(I41:I42)</f>
        <v>70</v>
      </c>
      <c r="J43" s="42">
        <f>SUM(J41:J42)</f>
        <v>17</v>
      </c>
      <c r="K43" s="15">
        <f>D43-E43+F43</f>
        <v>15</v>
      </c>
      <c r="L43">
        <f>IF(K43-G43=0,0,"chyba")</f>
        <v>0</v>
      </c>
      <c r="M43" s="18"/>
      <c r="N43" s="44">
        <f>J43/I43</f>
        <v>0.24285714285714285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AS43" s="41"/>
    </row>
    <row r="44" spans="1:45" ht="15" x14ac:dyDescent="0.25">
      <c r="C44" s="25"/>
      <c r="D44" s="26"/>
      <c r="E44" s="26"/>
      <c r="F44" s="27"/>
      <c r="G44" s="26"/>
      <c r="H44" s="43"/>
      <c r="I44" s="26"/>
      <c r="N44" s="37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41"/>
    </row>
    <row r="45" spans="1:45" s="7" customFormat="1" x14ac:dyDescent="0.2">
      <c r="A45" s="12">
        <v>57</v>
      </c>
      <c r="B45" s="12">
        <v>62</v>
      </c>
      <c r="C45" s="13">
        <v>7</v>
      </c>
      <c r="D45" s="13">
        <v>7</v>
      </c>
      <c r="E45" s="12">
        <v>1</v>
      </c>
      <c r="F45" s="12">
        <v>0</v>
      </c>
      <c r="G45" s="12">
        <v>6</v>
      </c>
      <c r="H45" s="46" t="s">
        <v>40</v>
      </c>
      <c r="I45" s="13">
        <f>IF(C45=1,60,IF(C45=4,90,IF(C45=5,90,IF(C45=6,30,IF(C45=7,70,IF(C45=8,140,IF(C45=9,130,140)))))))</f>
        <v>70</v>
      </c>
      <c r="J45" s="13">
        <f>MAX(D45,G45)</f>
        <v>7</v>
      </c>
      <c r="K45" s="15">
        <f t="shared" si="3"/>
        <v>6</v>
      </c>
      <c r="L45">
        <f t="shared" si="4"/>
        <v>0</v>
      </c>
      <c r="M45" s="18"/>
      <c r="N45" s="21">
        <f t="shared" si="5"/>
        <v>0.1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3"/>
      <c r="AJ45" s="23"/>
      <c r="AK45" s="23"/>
      <c r="AL45" s="23"/>
      <c r="AM45" s="23"/>
      <c r="AN45" s="23"/>
      <c r="AO45" s="23"/>
      <c r="AP45" s="23"/>
      <c r="AQ45" s="23"/>
      <c r="AR45" s="23"/>
    </row>
    <row r="46" spans="1:45" ht="15.75" thickBot="1" x14ac:dyDescent="0.3">
      <c r="A46" s="12"/>
      <c r="B46" s="12"/>
      <c r="C46" s="13"/>
      <c r="D46" s="30"/>
      <c r="E46" s="12"/>
      <c r="F46" s="12"/>
      <c r="G46" s="12"/>
      <c r="H46" s="14"/>
      <c r="I46" s="36"/>
      <c r="J46" s="13"/>
      <c r="K46" s="15"/>
      <c r="M46" s="18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8"/>
    </row>
    <row r="47" spans="1:45" ht="15.75" thickBot="1" x14ac:dyDescent="0.3">
      <c r="A47" s="30" t="s">
        <v>18</v>
      </c>
      <c r="B47" s="31"/>
      <c r="C47" s="32"/>
      <c r="D47" s="42">
        <f>SUM(D45:D46)</f>
        <v>7</v>
      </c>
      <c r="E47" s="42">
        <f>SUM(E45:E46)</f>
        <v>1</v>
      </c>
      <c r="F47" s="42">
        <f>SUM(F45:F46)</f>
        <v>0</v>
      </c>
      <c r="G47" s="42">
        <f>SUM(G45:G46)</f>
        <v>6</v>
      </c>
      <c r="H47" s="42"/>
      <c r="I47" s="42">
        <f>SUM(I45:I46)</f>
        <v>70</v>
      </c>
      <c r="J47" s="42">
        <f>SUM(J45:J46)</f>
        <v>7</v>
      </c>
      <c r="K47" s="15">
        <f>D47-E47+F47</f>
        <v>6</v>
      </c>
      <c r="L47">
        <f>IF(K47-G47=0,0,"chyba")</f>
        <v>0</v>
      </c>
      <c r="M47" s="18"/>
      <c r="N47" s="44">
        <f>J47/I47</f>
        <v>0.1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4"/>
      <c r="AJ47" s="34"/>
      <c r="AK47" s="34"/>
      <c r="AL47" s="34"/>
      <c r="AM47" s="34"/>
      <c r="AN47" s="34"/>
      <c r="AO47" s="34"/>
      <c r="AP47" s="34"/>
      <c r="AQ47" s="34"/>
      <c r="AR47" s="35"/>
      <c r="AS47" s="41"/>
    </row>
    <row r="48" spans="1:45" ht="15" x14ac:dyDescent="0.25">
      <c r="C48" s="25"/>
      <c r="D48" s="26"/>
      <c r="E48" s="26"/>
      <c r="F48" s="27"/>
      <c r="G48" s="26"/>
      <c r="H48" s="43"/>
      <c r="I48" s="26"/>
      <c r="N48" s="37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41"/>
    </row>
    <row r="49" spans="1:45" s="7" customFormat="1" x14ac:dyDescent="0.2">
      <c r="A49" s="12">
        <v>143</v>
      </c>
      <c r="B49" s="12">
        <v>4</v>
      </c>
      <c r="C49" s="13">
        <v>4</v>
      </c>
      <c r="D49" s="13">
        <v>15</v>
      </c>
      <c r="E49" s="12">
        <v>1</v>
      </c>
      <c r="F49" s="12">
        <v>2</v>
      </c>
      <c r="G49" s="12">
        <v>16</v>
      </c>
      <c r="H49" s="46" t="s">
        <v>46</v>
      </c>
      <c r="I49" s="13">
        <f>IF(C49=1,60,IF(C49=4,90,IF(C49=5,90,IF(C49=6,30,IF(C49=7,70,IF(C49=8,140,IF(C49=9,130,140)))))))</f>
        <v>90</v>
      </c>
      <c r="J49" s="13">
        <f>MAX(D49,G49)</f>
        <v>16</v>
      </c>
      <c r="K49" s="15">
        <f t="shared" si="3"/>
        <v>16</v>
      </c>
      <c r="L49">
        <f t="shared" si="4"/>
        <v>0</v>
      </c>
      <c r="M49" s="18"/>
      <c r="N49" s="21">
        <f t="shared" si="5"/>
        <v>0.17777777777777778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3"/>
      <c r="AJ49" s="23"/>
      <c r="AK49" s="23"/>
      <c r="AL49" s="23"/>
      <c r="AM49" s="23"/>
      <c r="AN49" s="23"/>
      <c r="AO49" s="23"/>
      <c r="AP49" s="23"/>
      <c r="AQ49" s="23"/>
      <c r="AR49" s="23"/>
    </row>
    <row r="50" spans="1:45" s="7" customFormat="1" x14ac:dyDescent="0.2">
      <c r="A50" s="12">
        <v>143</v>
      </c>
      <c r="B50" s="12">
        <v>5</v>
      </c>
      <c r="C50" s="13">
        <v>4</v>
      </c>
      <c r="D50" s="12">
        <v>16</v>
      </c>
      <c r="E50" s="12">
        <v>4</v>
      </c>
      <c r="F50" s="12">
        <v>0</v>
      </c>
      <c r="G50" s="12">
        <v>12</v>
      </c>
      <c r="H50" s="46" t="s">
        <v>50</v>
      </c>
      <c r="I50" s="13">
        <f>IF(C50=1,60,IF(C50=4,90,IF(C50=5,90,IF(C50=6,30,IF(C50=7,70,IF(C50=8,140,IF(C50=9,130,140)))))))</f>
        <v>90</v>
      </c>
      <c r="J50" s="13">
        <f>MAX(D50,G50)</f>
        <v>16</v>
      </c>
      <c r="K50" s="15">
        <f t="shared" si="3"/>
        <v>12</v>
      </c>
      <c r="L50">
        <f t="shared" si="4"/>
        <v>0</v>
      </c>
      <c r="M50" s="18"/>
      <c r="N50" s="21">
        <f t="shared" si="5"/>
        <v>0.17777777777777778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3"/>
      <c r="AJ50" s="23"/>
      <c r="AK50" s="23"/>
      <c r="AL50" s="23"/>
      <c r="AM50" s="23"/>
      <c r="AN50" s="23"/>
      <c r="AO50" s="23"/>
      <c r="AP50" s="23"/>
      <c r="AQ50" s="23"/>
      <c r="AR50" s="23"/>
    </row>
    <row r="51" spans="1:45" s="7" customFormat="1" x14ac:dyDescent="0.2">
      <c r="A51" s="12">
        <v>143</v>
      </c>
      <c r="B51" s="12">
        <v>2</v>
      </c>
      <c r="C51" s="13">
        <v>4</v>
      </c>
      <c r="D51" s="12">
        <v>12</v>
      </c>
      <c r="E51" s="12">
        <v>0</v>
      </c>
      <c r="F51" s="12">
        <v>0</v>
      </c>
      <c r="G51" s="12">
        <v>12</v>
      </c>
      <c r="H51" s="46" t="s">
        <v>34</v>
      </c>
      <c r="I51" s="13">
        <f>IF(C51=1,60,IF(C51=4,90,IF(C51=5,90,IF(C51=6,30,IF(C51=7,70,IF(C51=8,140,IF(C51=9,130,140)))))))</f>
        <v>90</v>
      </c>
      <c r="J51" s="13">
        <f>MAX(D51,G51)</f>
        <v>12</v>
      </c>
      <c r="K51" s="15">
        <f t="shared" si="3"/>
        <v>12</v>
      </c>
      <c r="L51">
        <f t="shared" si="4"/>
        <v>0</v>
      </c>
      <c r="M51" s="18"/>
      <c r="N51" s="21">
        <f t="shared" si="5"/>
        <v>0.13333333333333333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5" ht="15.75" thickBot="1" x14ac:dyDescent="0.3">
      <c r="A52" s="12"/>
      <c r="B52" s="12"/>
      <c r="C52" s="13"/>
      <c r="D52" s="30"/>
      <c r="E52" s="12"/>
      <c r="F52" s="12"/>
      <c r="G52" s="12"/>
      <c r="H52" s="14"/>
      <c r="I52" s="36"/>
      <c r="J52" s="13"/>
      <c r="K52" s="15"/>
      <c r="M52" s="18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8"/>
    </row>
    <row r="53" spans="1:45" ht="15.75" thickBot="1" x14ac:dyDescent="0.3">
      <c r="A53" s="30" t="s">
        <v>18</v>
      </c>
      <c r="B53" s="31"/>
      <c r="C53" s="32"/>
      <c r="D53" s="42">
        <f>SUM(D49:D52)</f>
        <v>43</v>
      </c>
      <c r="E53" s="42">
        <f>SUM(E49:E52)</f>
        <v>5</v>
      </c>
      <c r="F53" s="42">
        <f>SUM(F49:F52)</f>
        <v>2</v>
      </c>
      <c r="G53" s="42">
        <f>SUM(G49:G52)</f>
        <v>40</v>
      </c>
      <c r="H53" s="42"/>
      <c r="I53" s="42">
        <f>SUM(I49:I52)</f>
        <v>270</v>
      </c>
      <c r="J53" s="42">
        <f>SUM(J49:J52)</f>
        <v>44</v>
      </c>
      <c r="K53" s="15">
        <f>D53-E53+F53</f>
        <v>40</v>
      </c>
      <c r="L53">
        <f>IF(K53-G53=0,0,"chyba")</f>
        <v>0</v>
      </c>
      <c r="M53" s="18"/>
      <c r="N53" s="44">
        <f>J53/I53</f>
        <v>0.16296296296296298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41"/>
    </row>
    <row r="54" spans="1:45" ht="15" x14ac:dyDescent="0.25">
      <c r="C54" s="25"/>
      <c r="D54" s="26"/>
      <c r="E54" s="26"/>
      <c r="F54" s="27"/>
      <c r="G54" s="26"/>
      <c r="H54" s="43"/>
      <c r="I54" s="26"/>
      <c r="N54" s="37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41"/>
    </row>
    <row r="55" spans="1:45" s="7" customFormat="1" x14ac:dyDescent="0.2">
      <c r="A55" s="12">
        <v>174</v>
      </c>
      <c r="B55" s="12">
        <v>2</v>
      </c>
      <c r="C55" s="13">
        <v>5</v>
      </c>
      <c r="D55" s="13">
        <v>3</v>
      </c>
      <c r="E55" s="12">
        <v>0</v>
      </c>
      <c r="F55" s="12">
        <v>2</v>
      </c>
      <c r="G55" s="12">
        <v>5</v>
      </c>
      <c r="H55" s="46" t="s">
        <v>39</v>
      </c>
      <c r="I55" s="13">
        <f t="shared" ref="I55:I60" si="10">IF(C55=1,60,IF(C55=4,90,IF(C55=5,90,IF(C55=6,30,IF(C55=7,70,IF(C55=8,140,IF(C55=9,130,140)))))))</f>
        <v>90</v>
      </c>
      <c r="J55" s="13">
        <f t="shared" ref="J55:J60" si="11">MAX(D55,G55)</f>
        <v>5</v>
      </c>
      <c r="K55" s="15">
        <f t="shared" si="3"/>
        <v>5</v>
      </c>
      <c r="L55">
        <f t="shared" si="4"/>
        <v>0</v>
      </c>
      <c r="M55" s="18"/>
      <c r="N55" s="21">
        <f t="shared" si="5"/>
        <v>5.5555555555555552E-2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56" spans="1:45" s="7" customFormat="1" x14ac:dyDescent="0.2">
      <c r="A56" s="12">
        <v>174</v>
      </c>
      <c r="B56" s="12">
        <v>4</v>
      </c>
      <c r="C56" s="13">
        <v>4</v>
      </c>
      <c r="D56" s="13">
        <v>9</v>
      </c>
      <c r="E56" s="12">
        <v>0</v>
      </c>
      <c r="F56" s="12">
        <v>2</v>
      </c>
      <c r="G56" s="12">
        <v>11</v>
      </c>
      <c r="H56" s="46" t="s">
        <v>43</v>
      </c>
      <c r="I56" s="13">
        <f t="shared" si="10"/>
        <v>90</v>
      </c>
      <c r="J56" s="13">
        <f t="shared" si="11"/>
        <v>11</v>
      </c>
      <c r="K56" s="15">
        <f t="shared" si="3"/>
        <v>11</v>
      </c>
      <c r="L56">
        <f t="shared" si="4"/>
        <v>0</v>
      </c>
      <c r="M56" s="18"/>
      <c r="N56" s="21">
        <f t="shared" si="5"/>
        <v>0.12222222222222222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5" s="7" customFormat="1" x14ac:dyDescent="0.2">
      <c r="A57" s="12">
        <v>174</v>
      </c>
      <c r="B57" s="12">
        <v>6</v>
      </c>
      <c r="C57" s="13">
        <v>5</v>
      </c>
      <c r="D57" s="13">
        <v>21</v>
      </c>
      <c r="E57" s="12">
        <v>1</v>
      </c>
      <c r="F57" s="12">
        <v>0</v>
      </c>
      <c r="G57" s="12">
        <v>20</v>
      </c>
      <c r="H57" s="46" t="s">
        <v>29</v>
      </c>
      <c r="I57" s="13">
        <f t="shared" si="10"/>
        <v>90</v>
      </c>
      <c r="J57" s="13">
        <f t="shared" si="11"/>
        <v>21</v>
      </c>
      <c r="K57" s="15">
        <f t="shared" si="3"/>
        <v>20</v>
      </c>
      <c r="L57">
        <f t="shared" si="4"/>
        <v>0</v>
      </c>
      <c r="M57" s="18"/>
      <c r="N57" s="21">
        <f t="shared" si="5"/>
        <v>0.23333333333333334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5" s="7" customFormat="1" x14ac:dyDescent="0.2">
      <c r="A58" s="12">
        <v>174</v>
      </c>
      <c r="B58" s="12">
        <v>5</v>
      </c>
      <c r="C58" s="13">
        <v>5</v>
      </c>
      <c r="D58" s="12">
        <v>6</v>
      </c>
      <c r="E58" s="12">
        <v>0</v>
      </c>
      <c r="F58" s="12">
        <v>3</v>
      </c>
      <c r="G58" s="12">
        <v>9</v>
      </c>
      <c r="H58" s="46" t="s">
        <v>32</v>
      </c>
      <c r="I58" s="13">
        <f t="shared" si="10"/>
        <v>90</v>
      </c>
      <c r="J58" s="13">
        <f t="shared" si="11"/>
        <v>9</v>
      </c>
      <c r="K58" s="15">
        <f t="shared" si="3"/>
        <v>9</v>
      </c>
      <c r="L58">
        <f t="shared" si="4"/>
        <v>0</v>
      </c>
      <c r="M58" s="18"/>
      <c r="N58" s="21">
        <f t="shared" si="5"/>
        <v>0.1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1:45" s="7" customFormat="1" x14ac:dyDescent="0.2">
      <c r="A59" s="12">
        <v>174</v>
      </c>
      <c r="B59" s="12">
        <v>7</v>
      </c>
      <c r="C59" s="13">
        <v>5</v>
      </c>
      <c r="D59" s="12">
        <v>17</v>
      </c>
      <c r="E59" s="12">
        <v>4</v>
      </c>
      <c r="F59" s="12">
        <v>0</v>
      </c>
      <c r="G59" s="12">
        <v>13</v>
      </c>
      <c r="H59" s="46" t="s">
        <v>56</v>
      </c>
      <c r="I59" s="13">
        <f t="shared" si="10"/>
        <v>90</v>
      </c>
      <c r="J59" s="13">
        <f t="shared" si="11"/>
        <v>17</v>
      </c>
      <c r="K59" s="15">
        <f t="shared" si="3"/>
        <v>13</v>
      </c>
      <c r="L59">
        <f t="shared" si="4"/>
        <v>0</v>
      </c>
      <c r="M59" s="18"/>
      <c r="N59" s="21">
        <f t="shared" si="5"/>
        <v>0.18888888888888888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5" s="7" customFormat="1" x14ac:dyDescent="0.2">
      <c r="A60" s="12">
        <v>174</v>
      </c>
      <c r="B60" s="12">
        <v>8</v>
      </c>
      <c r="C60" s="13">
        <v>4</v>
      </c>
      <c r="D60" s="12">
        <v>13</v>
      </c>
      <c r="E60" s="12">
        <v>2</v>
      </c>
      <c r="F60" s="12">
        <v>3</v>
      </c>
      <c r="G60" s="12">
        <v>14</v>
      </c>
      <c r="H60" s="46" t="s">
        <v>59</v>
      </c>
      <c r="I60" s="13">
        <f t="shared" si="10"/>
        <v>90</v>
      </c>
      <c r="J60" s="13">
        <f t="shared" si="11"/>
        <v>14</v>
      </c>
      <c r="K60" s="15">
        <f t="shared" si="3"/>
        <v>14</v>
      </c>
      <c r="L60">
        <f t="shared" si="4"/>
        <v>0</v>
      </c>
      <c r="M60" s="18"/>
      <c r="N60" s="21">
        <f t="shared" si="5"/>
        <v>0.15555555555555556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3"/>
      <c r="AJ60" s="23"/>
      <c r="AK60" s="23"/>
      <c r="AL60" s="23"/>
      <c r="AM60" s="23"/>
      <c r="AN60" s="23"/>
      <c r="AO60" s="23"/>
      <c r="AP60" s="23"/>
      <c r="AQ60" s="23"/>
      <c r="AR60" s="23"/>
    </row>
    <row r="61" spans="1:45" ht="15.75" thickBot="1" x14ac:dyDescent="0.3">
      <c r="A61" s="12"/>
      <c r="B61" s="12"/>
      <c r="C61" s="13"/>
      <c r="D61" s="30"/>
      <c r="E61" s="12"/>
      <c r="F61" s="12"/>
      <c r="G61" s="12"/>
      <c r="H61" s="14"/>
      <c r="I61" s="36"/>
      <c r="J61" s="13"/>
      <c r="K61" s="15"/>
      <c r="M61" s="18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8"/>
    </row>
    <row r="62" spans="1:45" ht="15.75" thickBot="1" x14ac:dyDescent="0.3">
      <c r="A62" s="30" t="s">
        <v>18</v>
      </c>
      <c r="B62" s="31"/>
      <c r="C62" s="32"/>
      <c r="D62" s="42">
        <f>SUM(D55:D61)</f>
        <v>69</v>
      </c>
      <c r="E62" s="42">
        <f>SUM(E55:E61)</f>
        <v>7</v>
      </c>
      <c r="F62" s="42">
        <f>SUM(F55:F61)</f>
        <v>10</v>
      </c>
      <c r="G62" s="42">
        <f>SUM(G55:G61)</f>
        <v>72</v>
      </c>
      <c r="H62" s="42"/>
      <c r="I62" s="42">
        <f>SUM(I55:I61)</f>
        <v>540</v>
      </c>
      <c r="J62" s="42">
        <f>SUM(J55:J61)</f>
        <v>77</v>
      </c>
      <c r="K62" s="15">
        <f>D62-E62+F62</f>
        <v>72</v>
      </c>
      <c r="L62">
        <f>IF(K62-G62=0,0,"chyba")</f>
        <v>0</v>
      </c>
      <c r="M62" s="18"/>
      <c r="N62" s="44">
        <f>J62/I62</f>
        <v>0.1425925925925926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4"/>
      <c r="AJ62" s="34"/>
      <c r="AK62" s="34"/>
      <c r="AL62" s="34"/>
      <c r="AM62" s="34"/>
      <c r="AN62" s="34"/>
      <c r="AO62" s="34"/>
      <c r="AP62" s="34"/>
      <c r="AQ62" s="34"/>
      <c r="AR62" s="35"/>
      <c r="AS62" s="41"/>
    </row>
    <row r="63" spans="1:45" ht="15" x14ac:dyDescent="0.25">
      <c r="C63" s="25"/>
      <c r="D63" s="26"/>
      <c r="E63" s="26"/>
      <c r="F63" s="27"/>
      <c r="G63" s="26"/>
      <c r="H63" s="43"/>
      <c r="I63" s="26"/>
      <c r="N63" s="37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41"/>
    </row>
    <row r="64" spans="1:45" s="7" customFormat="1" x14ac:dyDescent="0.2">
      <c r="A64" s="12">
        <v>180</v>
      </c>
      <c r="B64" s="12">
        <v>4</v>
      </c>
      <c r="C64" s="13">
        <v>5</v>
      </c>
      <c r="D64" s="12">
        <v>20</v>
      </c>
      <c r="E64" s="12">
        <v>2</v>
      </c>
      <c r="F64" s="12">
        <v>2</v>
      </c>
      <c r="G64" s="12">
        <v>20</v>
      </c>
      <c r="H64" s="46" t="s">
        <v>51</v>
      </c>
      <c r="I64" s="13">
        <f>IF(C64=1,60,IF(C64=4,90,IF(C64=5,90,IF(C64=6,30,IF(C64=7,70,IF(C64=8,140,IF(C64=9,130,140)))))))</f>
        <v>90</v>
      </c>
      <c r="J64" s="13">
        <f>MAX(D64,G64)</f>
        <v>20</v>
      </c>
      <c r="K64" s="15">
        <f t="shared" si="3"/>
        <v>20</v>
      </c>
      <c r="L64">
        <f t="shared" si="4"/>
        <v>0</v>
      </c>
      <c r="M64" s="18"/>
      <c r="N64" s="21">
        <f t="shared" si="5"/>
        <v>0.22222222222222221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1:45" s="7" customFormat="1" x14ac:dyDescent="0.2">
      <c r="A65" s="12">
        <v>180</v>
      </c>
      <c r="B65" s="12">
        <v>6</v>
      </c>
      <c r="C65" s="13">
        <v>4</v>
      </c>
      <c r="D65" s="12">
        <v>9</v>
      </c>
      <c r="E65" s="12">
        <v>3</v>
      </c>
      <c r="F65" s="12">
        <v>3</v>
      </c>
      <c r="G65" s="12">
        <v>9</v>
      </c>
      <c r="H65" s="46" t="s">
        <v>34</v>
      </c>
      <c r="I65" s="13">
        <f>IF(C65=1,60,IF(C65=4,90,IF(C65=5,90,IF(C65=6,30,IF(C65=7,70,IF(C65=8,140,IF(C65=9,130,140)))))))</f>
        <v>90</v>
      </c>
      <c r="J65" s="13">
        <f>MAX(D65,G65)</f>
        <v>9</v>
      </c>
      <c r="K65" s="15">
        <f t="shared" si="3"/>
        <v>9</v>
      </c>
      <c r="L65">
        <f t="shared" si="4"/>
        <v>0</v>
      </c>
      <c r="M65" s="18"/>
      <c r="N65" s="21">
        <f t="shared" si="5"/>
        <v>0.1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3"/>
      <c r="AJ65" s="23"/>
      <c r="AK65" s="23"/>
      <c r="AL65" s="23"/>
      <c r="AM65" s="23"/>
      <c r="AN65" s="23"/>
      <c r="AO65" s="23"/>
      <c r="AP65" s="23"/>
      <c r="AQ65" s="23"/>
      <c r="AR65" s="23"/>
    </row>
    <row r="66" spans="1:45" ht="15.75" thickBot="1" x14ac:dyDescent="0.3">
      <c r="A66" s="12"/>
      <c r="B66" s="12"/>
      <c r="C66" s="13"/>
      <c r="D66" s="30"/>
      <c r="E66" s="12"/>
      <c r="F66" s="12"/>
      <c r="G66" s="12"/>
      <c r="H66" s="14"/>
      <c r="I66" s="36"/>
      <c r="J66" s="13"/>
      <c r="K66" s="15"/>
      <c r="M66" s="18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8"/>
    </row>
    <row r="67" spans="1:45" ht="15.75" thickBot="1" x14ac:dyDescent="0.3">
      <c r="A67" s="30" t="s">
        <v>18</v>
      </c>
      <c r="B67" s="31"/>
      <c r="C67" s="32"/>
      <c r="D67" s="42">
        <f>SUM(D64:D66)</f>
        <v>29</v>
      </c>
      <c r="E67" s="42">
        <f>SUM(E64:E66)</f>
        <v>5</v>
      </c>
      <c r="F67" s="42">
        <f>SUM(F64:F66)</f>
        <v>5</v>
      </c>
      <c r="G67" s="42">
        <f>SUM(G64:G66)</f>
        <v>29</v>
      </c>
      <c r="H67" s="42"/>
      <c r="I67" s="42">
        <f>SUM(I64:I66)</f>
        <v>180</v>
      </c>
      <c r="J67" s="42">
        <f>SUM(J64:J66)</f>
        <v>29</v>
      </c>
      <c r="K67" s="15">
        <f>D67-E67+F67</f>
        <v>29</v>
      </c>
      <c r="L67">
        <f>IF(K67-G67=0,0,"chyba")</f>
        <v>0</v>
      </c>
      <c r="M67" s="18"/>
      <c r="N67" s="44">
        <f>J67/I67</f>
        <v>0.16111111111111112</v>
      </c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4"/>
      <c r="AJ67" s="34"/>
      <c r="AK67" s="34"/>
      <c r="AL67" s="34"/>
      <c r="AM67" s="34"/>
      <c r="AN67" s="34"/>
      <c r="AO67" s="34"/>
      <c r="AP67" s="34"/>
      <c r="AQ67" s="34"/>
      <c r="AR67" s="35"/>
      <c r="AS67" s="41"/>
    </row>
    <row r="68" spans="1:45" ht="15" x14ac:dyDescent="0.25">
      <c r="C68" s="25"/>
      <c r="D68" s="26"/>
      <c r="E68" s="26"/>
      <c r="F68" s="27"/>
      <c r="G68" s="26"/>
      <c r="H68" s="43"/>
      <c r="I68" s="26"/>
      <c r="N68" s="37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41"/>
    </row>
    <row r="69" spans="1:45" x14ac:dyDescent="0.2">
      <c r="C69" s="26"/>
      <c r="D69" s="26"/>
      <c r="E69" s="26"/>
      <c r="F69" s="26"/>
      <c r="G69" s="26"/>
      <c r="H69" s="28"/>
      <c r="I69" s="26"/>
      <c r="N69" s="40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</row>
    <row r="70" spans="1:45" x14ac:dyDescent="0.2">
      <c r="C70" s="26"/>
      <c r="D70" s="26"/>
      <c r="E70" s="26"/>
      <c r="F70" s="26"/>
      <c r="G70" s="26"/>
      <c r="H70" s="28"/>
      <c r="I70" s="26"/>
      <c r="N70" s="40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</row>
    <row r="71" spans="1:45" x14ac:dyDescent="0.2">
      <c r="C71" s="26"/>
      <c r="D71" s="26"/>
      <c r="E71" s="26"/>
      <c r="F71" s="26"/>
      <c r="G71" s="26"/>
      <c r="H71" s="28"/>
      <c r="I71" s="26"/>
    </row>
    <row r="72" spans="1:45" x14ac:dyDescent="0.2">
      <c r="C72" s="26"/>
      <c r="D72" s="26"/>
      <c r="E72" s="26"/>
      <c r="F72" s="26"/>
      <c r="G72" s="26"/>
      <c r="H72" s="28"/>
      <c r="I72" s="26"/>
    </row>
    <row r="73" spans="1:45" x14ac:dyDescent="0.2">
      <c r="C73" s="26"/>
      <c r="E73" s="26"/>
      <c r="F73" s="26"/>
      <c r="G73" s="26"/>
      <c r="H73" s="27"/>
      <c r="I73" s="26"/>
    </row>
    <row r="74" spans="1:45" x14ac:dyDescent="0.2">
      <c r="H74" s="29"/>
    </row>
  </sheetData>
  <phoneticPr fontId="0" type="noConversion"/>
  <conditionalFormatting sqref="AI9:AR68">
    <cfRule type="expression" dxfId="3" priority="1" stopIfTrue="1">
      <formula>($J9/$I9)&gt;AI$8</formula>
    </cfRule>
  </conditionalFormatting>
  <conditionalFormatting sqref="O9:AH68">
    <cfRule type="expression" dxfId="2" priority="2" stopIfTrue="1">
      <formula>($J9/$I9)&gt;=O$8</formula>
    </cfRule>
  </conditionalFormatting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časové DC</vt:lpstr>
      <vt:lpstr>časové ZC</vt:lpstr>
      <vt:lpstr>linkové ZC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 pro PP</dc:title>
  <dc:creator>Tomáš Prousek</dc:creator>
  <cp:lastModifiedBy>Pavel Chour</cp:lastModifiedBy>
  <cp:lastPrinted>2007-07-16T08:42:13Z</cp:lastPrinted>
  <dcterms:created xsi:type="dcterms:W3CDTF">1999-11-19T12:51:51Z</dcterms:created>
  <dcterms:modified xsi:type="dcterms:W3CDTF">2014-11-17T13:39:37Z</dcterms:modified>
</cp:coreProperties>
</file>